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 تیر ماه\"/>
    </mc:Choice>
  </mc:AlternateContent>
  <xr:revisionPtr revIDLastSave="0" documentId="13_ncr:1_{1F917336-44DB-4184-94D2-7BA2975A3F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_FilterDatabase" localSheetId="6" hidden="1">'درآمد سود سهام'!$A$7:$A$75</definedName>
    <definedName name="_xlnm._FilterDatabase" localSheetId="9" hidden="1">'سرمایه‌گذاری در سهام'!$A$7:$A$129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3" l="1"/>
  <c r="F115" i="10"/>
  <c r="Q118" i="10"/>
  <c r="M106" i="10"/>
  <c r="M100" i="10"/>
  <c r="M95" i="10"/>
  <c r="M107" i="10"/>
  <c r="M92" i="10"/>
  <c r="Q103" i="10"/>
  <c r="Q92" i="10"/>
  <c r="C10" i="15" l="1"/>
  <c r="C9" i="15"/>
  <c r="C11" i="15" s="1"/>
  <c r="C8" i="15"/>
  <c r="C7" i="15"/>
  <c r="E11" i="14"/>
  <c r="C11" i="14"/>
  <c r="D11" i="14"/>
  <c r="K9" i="13"/>
  <c r="K8" i="13"/>
  <c r="G9" i="13"/>
  <c r="G8" i="13"/>
  <c r="K10" i="13"/>
  <c r="I10" i="13"/>
  <c r="E31" i="12"/>
  <c r="C31" i="12"/>
  <c r="K31" i="12"/>
  <c r="M31" i="12"/>
  <c r="O3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31" i="12" s="1"/>
  <c r="Q29" i="12"/>
  <c r="Q30" i="12"/>
  <c r="Q8" i="12"/>
  <c r="G31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1" i="12" s="1"/>
  <c r="I30" i="12"/>
  <c r="I8" i="12"/>
  <c r="Q131" i="11"/>
  <c r="S130" i="11"/>
  <c r="O131" i="11"/>
  <c r="M131" i="11"/>
  <c r="T132" i="11"/>
  <c r="S129" i="11"/>
  <c r="G131" i="11"/>
  <c r="E131" i="11"/>
  <c r="I129" i="11"/>
  <c r="C131" i="11"/>
  <c r="K77" i="8"/>
  <c r="M76" i="8"/>
  <c r="I77" i="8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8" i="11"/>
  <c r="O110" i="10"/>
  <c r="M110" i="10"/>
  <c r="I110" i="10"/>
  <c r="G110" i="10"/>
  <c r="E11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3" i="10"/>
  <c r="Q94" i="10"/>
  <c r="Q95" i="10"/>
  <c r="Q96" i="10"/>
  <c r="Q97" i="10"/>
  <c r="Q98" i="10"/>
  <c r="Q99" i="10"/>
  <c r="Q100" i="10"/>
  <c r="Q101" i="10"/>
  <c r="Q102" i="10"/>
  <c r="Q104" i="10"/>
  <c r="Q105" i="10"/>
  <c r="Q106" i="10"/>
  <c r="Q107" i="10"/>
  <c r="Q108" i="10"/>
  <c r="Q10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O103" i="9"/>
  <c r="M103" i="9"/>
  <c r="G103" i="9"/>
  <c r="E103" i="9"/>
  <c r="Q8" i="9"/>
  <c r="I8" i="9"/>
  <c r="O77" i="8"/>
  <c r="Q77" i="8"/>
  <c r="S75" i="8"/>
  <c r="S76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8" i="8"/>
  <c r="S77" i="8" s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8" i="8"/>
  <c r="S18" i="7"/>
  <c r="Q18" i="7"/>
  <c r="O18" i="7"/>
  <c r="M18" i="7"/>
  <c r="K18" i="7"/>
  <c r="I18" i="7"/>
  <c r="S10" i="6"/>
  <c r="K10" i="6"/>
  <c r="M10" i="6"/>
  <c r="O10" i="6"/>
  <c r="Q10" i="6"/>
  <c r="AI19" i="3"/>
  <c r="AG19" i="3"/>
  <c r="AA19" i="3"/>
  <c r="W19" i="3"/>
  <c r="S19" i="3"/>
  <c r="Q19" i="3"/>
  <c r="E101" i="1"/>
  <c r="G101" i="1"/>
  <c r="K101" i="1"/>
  <c r="O101" i="1"/>
  <c r="U101" i="1"/>
  <c r="W101" i="1"/>
  <c r="Y101" i="1"/>
  <c r="AK19" i="3" l="1"/>
  <c r="G11" i="15"/>
  <c r="G10" i="13"/>
  <c r="E10" i="15"/>
  <c r="E7" i="15"/>
  <c r="E8" i="15"/>
  <c r="E9" i="15"/>
  <c r="Q110" i="10"/>
  <c r="S131" i="11"/>
  <c r="U130" i="11" s="1"/>
  <c r="M77" i="8"/>
  <c r="I131" i="11"/>
  <c r="K129" i="11" s="1"/>
  <c r="I103" i="9"/>
  <c r="Q103" i="9"/>
  <c r="E11" i="15" l="1"/>
  <c r="U129" i="11"/>
  <c r="U11" i="11"/>
  <c r="K71" i="11"/>
  <c r="K69" i="11"/>
  <c r="K28" i="11"/>
  <c r="K92" i="11"/>
  <c r="K18" i="11"/>
  <c r="K39" i="11"/>
  <c r="K90" i="11"/>
  <c r="K122" i="11"/>
  <c r="K103" i="11"/>
  <c r="K60" i="11"/>
  <c r="K10" i="11"/>
  <c r="K23" i="11"/>
  <c r="K55" i="11"/>
  <c r="K87" i="11"/>
  <c r="K119" i="11"/>
  <c r="K54" i="11"/>
  <c r="K12" i="11"/>
  <c r="K44" i="11"/>
  <c r="K76" i="11"/>
  <c r="K108" i="11"/>
  <c r="K37" i="11"/>
  <c r="K101" i="11"/>
  <c r="K86" i="11"/>
  <c r="K43" i="11"/>
  <c r="K75" i="11"/>
  <c r="K107" i="11"/>
  <c r="K26" i="11"/>
  <c r="K102" i="11"/>
  <c r="K32" i="11"/>
  <c r="K64" i="11"/>
  <c r="K96" i="11"/>
  <c r="K21" i="11"/>
  <c r="K85" i="11"/>
  <c r="K50" i="11"/>
  <c r="K27" i="11"/>
  <c r="K59" i="11"/>
  <c r="K91" i="11"/>
  <c r="K123" i="11"/>
  <c r="K62" i="11"/>
  <c r="K16" i="11"/>
  <c r="K48" i="11"/>
  <c r="K80" i="11"/>
  <c r="K124" i="11"/>
  <c r="K53" i="11"/>
  <c r="K117" i="11"/>
  <c r="K112" i="11"/>
  <c r="K46" i="11"/>
  <c r="K9" i="11"/>
  <c r="K25" i="11"/>
  <c r="K41" i="11"/>
  <c r="K57" i="11"/>
  <c r="K73" i="11"/>
  <c r="K89" i="11"/>
  <c r="K105" i="11"/>
  <c r="K121" i="11"/>
  <c r="K22" i="11"/>
  <c r="K58" i="11"/>
  <c r="K98" i="11"/>
  <c r="K15" i="11"/>
  <c r="K47" i="11"/>
  <c r="K63" i="11"/>
  <c r="K79" i="11"/>
  <c r="K95" i="11"/>
  <c r="K111" i="11"/>
  <c r="K127" i="11"/>
  <c r="K34" i="11"/>
  <c r="K70" i="11"/>
  <c r="K110" i="11"/>
  <c r="K20" i="11"/>
  <c r="K36" i="11"/>
  <c r="K52" i="11"/>
  <c r="K68" i="11"/>
  <c r="K84" i="11"/>
  <c r="K100" i="11"/>
  <c r="K116" i="11"/>
  <c r="K74" i="11"/>
  <c r="K13" i="11"/>
  <c r="K29" i="11"/>
  <c r="K45" i="11"/>
  <c r="K61" i="11"/>
  <c r="K77" i="11"/>
  <c r="K93" i="11"/>
  <c r="K109" i="11"/>
  <c r="K125" i="11"/>
  <c r="K30" i="11"/>
  <c r="K66" i="11"/>
  <c r="K114" i="11"/>
  <c r="K31" i="11"/>
  <c r="K19" i="11"/>
  <c r="K35" i="11"/>
  <c r="K51" i="11"/>
  <c r="K67" i="11"/>
  <c r="K83" i="11"/>
  <c r="K99" i="11"/>
  <c r="K115" i="11"/>
  <c r="K14" i="11"/>
  <c r="K42" i="11"/>
  <c r="K82" i="11"/>
  <c r="K118" i="11"/>
  <c r="K24" i="11"/>
  <c r="K40" i="11"/>
  <c r="K56" i="11"/>
  <c r="K72" i="11"/>
  <c r="K88" i="11"/>
  <c r="K104" i="11"/>
  <c r="K120" i="11"/>
  <c r="K94" i="11"/>
  <c r="K17" i="11"/>
  <c r="K33" i="11"/>
  <c r="K49" i="11"/>
  <c r="K65" i="11"/>
  <c r="K81" i="11"/>
  <c r="K97" i="11"/>
  <c r="K113" i="11"/>
  <c r="K8" i="11"/>
  <c r="K38" i="11"/>
  <c r="K78" i="11"/>
  <c r="K126" i="11"/>
  <c r="K106" i="11"/>
  <c r="K11" i="11"/>
  <c r="U43" i="11"/>
  <c r="U20" i="11"/>
  <c r="U75" i="11"/>
  <c r="U24" i="11"/>
  <c r="U47" i="11"/>
  <c r="U58" i="11"/>
  <c r="U15" i="11"/>
  <c r="U79" i="11"/>
  <c r="U70" i="11"/>
  <c r="U107" i="11"/>
  <c r="U84" i="11"/>
  <c r="U53" i="11"/>
  <c r="U111" i="11"/>
  <c r="U88" i="11"/>
  <c r="U65" i="11"/>
  <c r="U62" i="11"/>
  <c r="U52" i="11"/>
  <c r="U116" i="11"/>
  <c r="U17" i="11"/>
  <c r="U97" i="11"/>
  <c r="U74" i="11"/>
  <c r="U56" i="11"/>
  <c r="U120" i="11"/>
  <c r="U21" i="11"/>
  <c r="U8" i="11"/>
  <c r="U27" i="11"/>
  <c r="U59" i="11"/>
  <c r="U91" i="11"/>
  <c r="U123" i="11"/>
  <c r="U110" i="11"/>
  <c r="U36" i="11"/>
  <c r="U68" i="11"/>
  <c r="U100" i="11"/>
  <c r="U10" i="11"/>
  <c r="U106" i="11"/>
  <c r="U33" i="11"/>
  <c r="U81" i="11"/>
  <c r="U34" i="11"/>
  <c r="U31" i="11"/>
  <c r="U63" i="11"/>
  <c r="U95" i="11"/>
  <c r="U127" i="11"/>
  <c r="U126" i="11"/>
  <c r="U40" i="11"/>
  <c r="U72" i="11"/>
  <c r="U104" i="11"/>
  <c r="U26" i="11"/>
  <c r="U114" i="11"/>
  <c r="U49" i="11"/>
  <c r="U85" i="11"/>
  <c r="U78" i="11"/>
  <c r="U37" i="11"/>
  <c r="U69" i="11"/>
  <c r="U113" i="11"/>
  <c r="U122" i="11"/>
  <c r="U19" i="11"/>
  <c r="U35" i="11"/>
  <c r="U51" i="11"/>
  <c r="U67" i="11"/>
  <c r="U83" i="11"/>
  <c r="U99" i="11"/>
  <c r="U115" i="11"/>
  <c r="U18" i="11"/>
  <c r="U86" i="11"/>
  <c r="U12" i="11"/>
  <c r="U28" i="11"/>
  <c r="U44" i="11"/>
  <c r="U60" i="11"/>
  <c r="U76" i="11"/>
  <c r="U92" i="11"/>
  <c r="U108" i="11"/>
  <c r="U124" i="11"/>
  <c r="U38" i="11"/>
  <c r="U82" i="11"/>
  <c r="U9" i="11"/>
  <c r="U25" i="11"/>
  <c r="U41" i="11"/>
  <c r="U57" i="11"/>
  <c r="U73" i="11"/>
  <c r="U89" i="11"/>
  <c r="U105" i="11"/>
  <c r="U121" i="11"/>
  <c r="U22" i="11"/>
  <c r="U54" i="11"/>
  <c r="U102" i="11"/>
  <c r="U101" i="11"/>
  <c r="U117" i="11"/>
  <c r="U14" i="11"/>
  <c r="U46" i="11"/>
  <c r="U90" i="11"/>
  <c r="U23" i="11"/>
  <c r="U39" i="11"/>
  <c r="U55" i="11"/>
  <c r="U71" i="11"/>
  <c r="U87" i="11"/>
  <c r="U103" i="11"/>
  <c r="U119" i="11"/>
  <c r="U42" i="11"/>
  <c r="U98" i="11"/>
  <c r="U16" i="11"/>
  <c r="U32" i="11"/>
  <c r="U48" i="11"/>
  <c r="U64" i="11"/>
  <c r="U80" i="11"/>
  <c r="U96" i="11"/>
  <c r="U112" i="11"/>
  <c r="U128" i="11"/>
  <c r="U50" i="11"/>
  <c r="U94" i="11"/>
  <c r="U13" i="11"/>
  <c r="U29" i="11"/>
  <c r="U45" i="11"/>
  <c r="U61" i="11"/>
  <c r="U77" i="11"/>
  <c r="U93" i="11"/>
  <c r="U109" i="11"/>
  <c r="U125" i="11"/>
  <c r="U30" i="11"/>
  <c r="U66" i="11"/>
  <c r="U118" i="11"/>
  <c r="K128" i="11"/>
  <c r="U131" i="11" l="1"/>
  <c r="K131" i="11"/>
</calcChain>
</file>

<file path=xl/sharedStrings.xml><?xml version="1.0" encoding="utf-8"?>
<sst xmlns="http://schemas.openxmlformats.org/spreadsheetml/2006/main" count="1071" uniqueCount="296">
  <si>
    <t>صندوق سرمایه‌گذاری توسعه اندوخته آینده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</si>
  <si>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</si>
  <si>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</si>
  <si>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</si>
  <si>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</si>
  <si>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</si>
  <si>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</si>
  <si>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</si>
  <si>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</si>
  <si>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</si>
  <si>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</si>
  <si>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</si>
  <si>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</si>
  <si>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</si>
  <si>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</si>
  <si>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</si>
  <si>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</si>
  <si>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</si>
  <si>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</si>
  <si>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</si>
  <si>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</si>
  <si>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</si>
  <si>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</si>
  <si>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</si>
  <si>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</si>
  <si>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</si>
  <si>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</si>
  <si>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</si>
  <si>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</si>
  <si>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</si>
  <si>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</si>
  <si>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</si>
  <si>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</si>
  <si>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</si>
  <si>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</si>
  <si>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</si>
  <si>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</si>
  <si>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</si>
  <si>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</si>
  <si>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</si>
  <si>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</si>
  <si>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</si>
  <si>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</si>
  <si>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</si>
  <si>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</si>
  <si>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تولیدی‌مهرام‌</t>
  </si>
  <si>
    <t>ح . پخش هجرت</t>
  </si>
  <si>
    <t>ح . توسعه‌معادن‌وفلزات‌</t>
  </si>
  <si>
    <t>ح . سرمایه گذاری صبا تامین</t>
  </si>
  <si>
    <t>ح . سرمایه‌گذاری‌ سپه‌</t>
  </si>
  <si>
    <t>ح . سیمان‌ارومیه‌</t>
  </si>
  <si>
    <t>ح . واسپاری ملت</t>
  </si>
  <si>
    <t>ح . کارخانجات‌داروپخش</t>
  </si>
  <si>
    <t>ح. پالایش نفت تبریز</t>
  </si>
  <si>
    <t>حفاری شمال</t>
  </si>
  <si>
    <t>حمل و نقل گهرترابر سیرجان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</si>
  <si>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</si>
  <si>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</si>
  <si>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</si>
  <si>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</si>
  <si>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</si>
  <si>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</si>
  <si>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</si>
  <si>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</si>
  <si>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</si>
  <si>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</si>
  <si>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</si>
  <si>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</si>
  <si>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</si>
  <si>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</si>
  <si>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</si>
  <si>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</si>
  <si>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</si>
  <si>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</si>
  <si>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</si>
  <si>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</si>
  <si>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</si>
  <si>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</si>
  <si>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</si>
  <si>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</si>
  <si>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</si>
  <si>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صنایع پتروشیمی خلیج فارس</t>
  </si>
  <si>
    <t>صنایع پتروشیمی کرمانشاه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</si>
  <si>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</si>
  <si>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</si>
  <si>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</si>
  <si>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</si>
  <si>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</si>
  <si>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</si>
  <si>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</si>
  <si>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</si>
  <si>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</si>
  <si>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</si>
  <si>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</si>
  <si>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</si>
  <si>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</si>
  <si>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</si>
  <si>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</si>
  <si>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</si>
  <si>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</si>
  <si>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</si>
  <si>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</si>
  <si>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</si>
  <si>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</si>
  <si>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</si>
  <si>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</si>
  <si>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</si>
  <si>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</si>
  <si>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</si>
  <si>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</si>
  <si>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</si>
  <si>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</si>
  <si>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</si>
  <si>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</si>
  <si>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</si>
  <si>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</si>
  <si>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</si>
  <si>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</si>
  <si>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</si>
  <si>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</si>
  <si>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</si>
  <si>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</si>
  <si>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اسنادخزانه-م15بودجه98-010406</t>
  </si>
  <si>
    <t>بله</t>
  </si>
  <si>
    <t>1398/07/13</t>
  </si>
  <si>
    <t>1401/04/06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</si>
  <si>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</si>
  <si>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</si>
  <si>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</si>
  <si>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</si>
  <si>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</si>
  <si>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</si>
  <si>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</si>
  <si>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</si>
  <si>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</si>
  <si>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</si>
  <si>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</si>
  <si>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</si>
  <si>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</si>
  <si>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</si>
  <si>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</si>
  <si>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مرابحه عام دولت104-ش.خ020303</t>
  </si>
  <si>
    <t>1401/03/03</t>
  </si>
  <si>
    <t>1402/03/03</t>
  </si>
  <si>
    <t>مرابحه عام دولت3-ش.خ 0104</t>
  </si>
  <si>
    <t>1399/04/03</t>
  </si>
  <si>
    <t>1401/04/03</t>
  </si>
  <si>
    <t>منفعت دولت5-ش.خاص کاردان0108</t>
  </si>
  <si>
    <t>1398/08/18</t>
  </si>
  <si>
    <t>1401/08/18</t>
  </si>
  <si>
    <t>اسنادخزانه-م5بودجه99-020218</t>
  </si>
  <si>
    <t>1399/09/05</t>
  </si>
  <si>
    <t>1402/02/18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</si>
  <si>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</si>
  <si>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</si>
  <si>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</si>
  <si>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</si>
  <si>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</si>
  <si>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</si>
  <si>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</si>
  <si>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</si>
  <si>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</si>
  <si>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</si>
  <si>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</si>
  <si>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</si>
  <si>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</si>
  <si>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</si>
  <si>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</si>
  <si>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</si>
  <si>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</si>
  <si>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</si>
  <si>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</si>
  <si>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</si>
  <si>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</si>
  <si>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</si>
  <si>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</si>
  <si>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</si>
  <si>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</si>
  <si>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دولت61-ش.خ0309</t>
  </si>
  <si>
    <t>1403/09/26</t>
  </si>
  <si>
    <t>مرابحه عام دولت4-ش.خ 0009</t>
  </si>
  <si>
    <t>1400/09/12</t>
  </si>
  <si>
    <t>مرابحه عام دولت3-ش.خ 0103</t>
  </si>
  <si>
    <t>منفعت صبا اروند ملت 14001222</t>
  </si>
  <si>
    <t>1400/12/22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</si>
  <si>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</si>
  <si>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</si>
  <si>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</si>
  <si>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</si>
  <si>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</si>
  <si>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</si>
  <si>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</si>
  <si>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</si>
  <si>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</si>
  <si>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1401/03/04</t>
  </si>
  <si>
    <t>1401/03/28</t>
  </si>
  <si>
    <t>1401/04/25</t>
  </si>
  <si>
    <t>1401/04/21</t>
  </si>
  <si>
    <t>1400/11/25</t>
  </si>
  <si>
    <t>1401/04/29</t>
  </si>
  <si>
    <t>1401/04/30</t>
  </si>
  <si>
    <t>1400/12/23</t>
  </si>
  <si>
    <t>1401/04/22</t>
  </si>
  <si>
    <t>1401/04/02</t>
  </si>
  <si>
    <t>1401/02/29</t>
  </si>
  <si>
    <t>1401/04/16</t>
  </si>
  <si>
    <t>1401/03/08</t>
  </si>
  <si>
    <t>1401/02/28</t>
  </si>
  <si>
    <t>1401/02/19</t>
  </si>
  <si>
    <t>1401/02/25</t>
  </si>
  <si>
    <t>1400/12/24</t>
  </si>
  <si>
    <t>1401/02/10</t>
  </si>
  <si>
    <t>1400/12/21</t>
  </si>
  <si>
    <t>1401/04/18</t>
  </si>
  <si>
    <t>1401/04/26</t>
  </si>
  <si>
    <t>1400/08/06</t>
  </si>
  <si>
    <t>1400/10/29</t>
  </si>
  <si>
    <t>1400/10/06</t>
  </si>
  <si>
    <t>1401/04/15</t>
  </si>
  <si>
    <t>1401/04/20</t>
  </si>
  <si>
    <t>1401/04/14</t>
  </si>
  <si>
    <t>1401/03/22</t>
  </si>
  <si>
    <t>1401/01/31</t>
  </si>
  <si>
    <t>1401/02/17</t>
  </si>
  <si>
    <t>1400/12/18</t>
  </si>
  <si>
    <t>1401/03/09</t>
  </si>
  <si>
    <t>1401/02/26</t>
  </si>
  <si>
    <t>شیرپاستوریزه پگاه گیلان</t>
  </si>
  <si>
    <t>1401/02/21</t>
  </si>
  <si>
    <t>1401/03/29</t>
  </si>
  <si>
    <t>1401/01/30</t>
  </si>
  <si>
    <t>1401/03/18</t>
  </si>
  <si>
    <t>1401/04/01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</si>
  <si>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</si>
  <si>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</si>
  <si>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</si>
  <si>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</si>
  <si>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</si>
  <si>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ح . معدنی و صنعتی گل گهر</t>
  </si>
  <si>
    <t>ریل پرداز نو آفرین</t>
  </si>
  <si>
    <t>ح.گروه مدیریت سرمایه گذار امید</t>
  </si>
  <si>
    <t>ح.سرمایه گذاری صندوق بازنشستگی</t>
  </si>
  <si>
    <t>ح . صنایع‌خاک‌چینی‌ایران‌</t>
  </si>
  <si>
    <t>ح . تامین سرمایه لوتوس پارسیان</t>
  </si>
  <si>
    <t>ح . غلتک سازان سپاهان</t>
  </si>
  <si>
    <t>فولاد خراسان</t>
  </si>
  <si>
    <t>صنایع چوب خزر کاسپین</t>
  </si>
  <si>
    <t>شرکت صنایع غذایی مینو شرق</t>
  </si>
  <si>
    <t>ح. شرکت کی بی سی</t>
  </si>
  <si>
    <t>س. و خدمات مدیریت صند. ب کشوری</t>
  </si>
  <si>
    <t>تمام سکه طرح جدید0111آینده</t>
  </si>
  <si>
    <t>تمام سکه طرح جدید0112سامان</t>
  </si>
  <si>
    <t>تمام سکه طرح جدید0012صادرات</t>
  </si>
  <si>
    <t>تمام سکه طرح جدید0012رفاه</t>
  </si>
  <si>
    <t>صندوق سکه طلای مفید</t>
  </si>
  <si>
    <t>اختیارخ شپنا-5873-1401/02/25</t>
  </si>
  <si>
    <t>اختیارخ شپنا-5139-1401/02/25</t>
  </si>
  <si>
    <t>اختیارخ شپنا-3671-1401/02/25</t>
  </si>
  <si>
    <t>اختیارخ شپنا-4405-1401/02/25</t>
  </si>
  <si>
    <t>ح . فجر انرژی خلیج فارس</t>
  </si>
  <si>
    <t>واسپاری ملت</t>
  </si>
  <si>
    <t>ح . بیمه اتکایی امین</t>
  </si>
  <si>
    <t>سپید ماکیان</t>
  </si>
  <si>
    <t>ح . دوده‌ صنعتی‌ پارس‌</t>
  </si>
  <si>
    <t>مدیریت صنعت شوینده ت.ص.بهشهر</t>
  </si>
  <si>
    <t>آریان کیمیا تک</t>
  </si>
  <si>
    <t>اسنادخزانه-م23بودجه97-000824</t>
  </si>
  <si>
    <t>اسنادخزانه-م9بودجه98-000923</t>
  </si>
  <si>
    <t>اسنادخزانه-م11بودجه98-001013</t>
  </si>
  <si>
    <t>اسنادخزانه-م14بودجه98-010318</t>
  </si>
  <si>
    <t>اسنادخزانه-م13بودجه98-010219</t>
  </si>
  <si>
    <t>اسنادخزانه-م17بودجه99-010226</t>
  </si>
  <si>
    <t>اسنادخزانه-م12بودجه98-001111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</si>
  <si>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</si>
  <si>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</si>
  <si>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</si>
  <si>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</si>
  <si>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</si>
  <si>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</si>
  <si>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</si>
  <si>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</si>
  <si>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</si>
  <si>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</si>
  <si>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</si>
  <si>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</si>
  <si>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</si>
  <si>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</si>
  <si>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</si>
  <si>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</si>
  <si>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</si>
  <si>
    <t>سود سهام شرکت س استان کردستان</t>
  </si>
  <si>
    <t>سایر</t>
  </si>
  <si>
    <t>از ابتدای سال مالی</t>
  </si>
  <si>
    <t xml:space="preserve"> تا پایان ماه</t>
  </si>
  <si>
    <t>سایر درآمدهای تنزیل سود سهام</t>
  </si>
  <si>
    <t>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</si>
</sst>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37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2" fillId="0" borderId="0" xfId="1" applyNumberFormat="1" applyFont="1"/>
    <xf numFmtId="164" fontId="2" fillId="0" borderId="0" xfId="0" applyNumberFormat="1" applyFont="1"/>
    <xf numFmtId="37" fontId="5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13</xdr:col>
          <xdr:colOff>390525</xdr:colOff>
          <xdr:row>32</xdr:row>
          <xdr:rowOff>152400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2697-F104-4BD0-8460-BF99FA5405BB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50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13</xdr:col>
                <xdr:colOff>390525</xdr:colOff>
                <xdr:row>32</xdr:row>
                <xdr:rowOff>152400</xdr:rowOff>
              </to>
            </anchor>
          </objectPr>
        </oleObject>
      </mc:Choice>
      <mc:Fallback>
        <oleObject progId="Document" shapeId="205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32"/>
  <sheetViews>
    <sheetView rightToLeft="1" workbookViewId="0">
      <selection activeCell="C132" sqref="C132:S133"/>
    </sheetView>
  </sheetViews>
  <sheetFormatPr defaultRowHeight="24"/>
  <cols>
    <col min="1" max="1" width="34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3" ht="24.75">
      <c r="A3" s="21" t="s">
        <v>169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3" ht="24.75">
      <c r="A6" s="19" t="s">
        <v>3</v>
      </c>
      <c r="C6" s="20" t="s">
        <v>171</v>
      </c>
      <c r="D6" s="20" t="s">
        <v>171</v>
      </c>
      <c r="E6" s="20" t="s">
        <v>171</v>
      </c>
      <c r="F6" s="20" t="s">
        <v>171</v>
      </c>
      <c r="G6" s="20" t="s">
        <v>171</v>
      </c>
      <c r="H6" s="20" t="s">
        <v>171</v>
      </c>
      <c r="I6" s="20" t="s">
        <v>171</v>
      </c>
      <c r="J6" s="20" t="s">
        <v>171</v>
      </c>
      <c r="K6" s="20" t="s">
        <v>171</v>
      </c>
      <c r="M6" s="20" t="s">
        <v>172</v>
      </c>
      <c r="N6" s="20" t="s">
        <v>172</v>
      </c>
      <c r="O6" s="20" t="s">
        <v>172</v>
      </c>
      <c r="P6" s="20" t="s">
        <v>172</v>
      </c>
      <c r="Q6" s="20" t="s">
        <v>172</v>
      </c>
      <c r="R6" s="20" t="s">
        <v>172</v>
      </c>
      <c r="S6" s="20" t="s">
        <v>172</v>
      </c>
      <c r="T6" s="20" t="s">
        <v>172</v>
      </c>
      <c r="U6" s="20" t="s">
        <v>172</v>
      </c>
    </row>
    <row r="7" spans="1:23" ht="24.75">
      <c r="A7" s="20" t="s">
        <v>3</v>
      </c>
      <c r="C7" s="20" t="s">
        <v>274</v>
      </c>
      <c r="D7" s="4"/>
      <c r="E7" s="20" t="s">
        <v>275</v>
      </c>
      <c r="F7" s="4"/>
      <c r="G7" s="20" t="s">
        <v>276</v>
      </c>
      <c r="H7" s="4"/>
      <c r="I7" s="20" t="s">
        <v>159</v>
      </c>
      <c r="J7" s="4"/>
      <c r="K7" s="20" t="s">
        <v>277</v>
      </c>
      <c r="L7" s="4"/>
      <c r="M7" s="20" t="s">
        <v>274</v>
      </c>
      <c r="N7" s="4"/>
      <c r="O7" s="20" t="s">
        <v>275</v>
      </c>
      <c r="P7" s="4"/>
      <c r="Q7" s="20" t="s">
        <v>276</v>
      </c>
      <c r="R7" s="4"/>
      <c r="S7" s="20" t="s">
        <v>159</v>
      </c>
      <c r="T7" s="4"/>
      <c r="U7" s="20" t="s">
        <v>277</v>
      </c>
    </row>
    <row r="8" spans="1:23">
      <c r="A8" s="1" t="s">
        <v>99</v>
      </c>
      <c r="C8" s="6">
        <v>12237008729</v>
      </c>
      <c r="D8" s="6"/>
      <c r="E8" s="6">
        <v>-19724805403</v>
      </c>
      <c r="F8" s="6"/>
      <c r="G8" s="6">
        <v>4372022006</v>
      </c>
      <c r="H8" s="6"/>
      <c r="I8" s="6">
        <f>C8+E8+G8</f>
        <v>-3115774668</v>
      </c>
      <c r="J8" s="6"/>
      <c r="K8" s="8">
        <f>I8/$I$131</f>
        <v>5.2579532307681929E-3</v>
      </c>
      <c r="L8" s="6"/>
      <c r="M8" s="6">
        <v>12237008729</v>
      </c>
      <c r="N8" s="6"/>
      <c r="O8" s="6">
        <v>4960220335</v>
      </c>
      <c r="P8" s="6"/>
      <c r="Q8" s="6">
        <v>4264017868</v>
      </c>
      <c r="R8" s="6"/>
      <c r="S8" s="6">
        <f>M8+O8+Q8</f>
        <v>21461246932</v>
      </c>
      <c r="T8" s="6"/>
      <c r="U8" s="8">
        <f>S8/$S$131</f>
        <v>7.5335865091195289E-2</v>
      </c>
      <c r="V8" s="14"/>
      <c r="W8" s="14"/>
    </row>
    <row r="9" spans="1:23">
      <c r="A9" s="1" t="s">
        <v>61</v>
      </c>
      <c r="C9" s="6">
        <v>0</v>
      </c>
      <c r="D9" s="6"/>
      <c r="E9" s="6">
        <v>3112003097</v>
      </c>
      <c r="F9" s="6"/>
      <c r="G9" s="6">
        <v>5352332789</v>
      </c>
      <c r="H9" s="6"/>
      <c r="I9" s="6">
        <f t="shared" ref="I9:I72" si="0">C9+E9+G9</f>
        <v>8464335886</v>
      </c>
      <c r="J9" s="6"/>
      <c r="K9" s="8">
        <f t="shared" ref="K9:K72" si="1">I9/$I$131</f>
        <v>-1.4283793585968282E-2</v>
      </c>
      <c r="L9" s="6"/>
      <c r="M9" s="6">
        <v>0</v>
      </c>
      <c r="N9" s="6"/>
      <c r="O9" s="6">
        <v>9216799393</v>
      </c>
      <c r="P9" s="6"/>
      <c r="Q9" s="6">
        <v>5352332789</v>
      </c>
      <c r="R9" s="6"/>
      <c r="S9" s="6">
        <f t="shared" ref="S9:S72" si="2">M9+O9+Q9</f>
        <v>14569132182</v>
      </c>
      <c r="T9" s="6"/>
      <c r="U9" s="8">
        <f t="shared" ref="U9:U72" si="3">S9/$S$131</f>
        <v>5.114233017478538E-2</v>
      </c>
      <c r="V9" s="14"/>
      <c r="W9" s="14"/>
    </row>
    <row r="10" spans="1:23">
      <c r="A10" s="1" t="s">
        <v>40</v>
      </c>
      <c r="C10" s="6">
        <v>2533884298</v>
      </c>
      <c r="D10" s="6"/>
      <c r="E10" s="6">
        <v>7765307099</v>
      </c>
      <c r="F10" s="6"/>
      <c r="G10" s="6">
        <v>-2535194031</v>
      </c>
      <c r="H10" s="6"/>
      <c r="I10" s="6">
        <f t="shared" si="0"/>
        <v>7763997366</v>
      </c>
      <c r="J10" s="6"/>
      <c r="K10" s="8">
        <f t="shared" si="1"/>
        <v>-1.3101953569845072E-2</v>
      </c>
      <c r="L10" s="6"/>
      <c r="M10" s="6">
        <v>2533884298</v>
      </c>
      <c r="N10" s="6"/>
      <c r="O10" s="6">
        <v>-22409100410</v>
      </c>
      <c r="P10" s="6"/>
      <c r="Q10" s="6">
        <v>-2535194031</v>
      </c>
      <c r="R10" s="6"/>
      <c r="S10" s="6">
        <f t="shared" si="2"/>
        <v>-22410410143</v>
      </c>
      <c r="T10" s="6"/>
      <c r="U10" s="8">
        <f t="shared" si="3"/>
        <v>-7.8667732612219987E-2</v>
      </c>
      <c r="V10" s="14"/>
      <c r="W10" s="14"/>
    </row>
    <row r="11" spans="1:23">
      <c r="A11" s="1" t="s">
        <v>50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8">
        <f t="shared" si="1"/>
        <v>0</v>
      </c>
      <c r="L11" s="6"/>
      <c r="M11" s="6">
        <v>0</v>
      </c>
      <c r="N11" s="6"/>
      <c r="O11" s="6">
        <v>0</v>
      </c>
      <c r="P11" s="6"/>
      <c r="Q11" s="6">
        <v>0</v>
      </c>
      <c r="R11" s="6"/>
      <c r="S11" s="6">
        <f t="shared" si="2"/>
        <v>0</v>
      </c>
      <c r="T11" s="6"/>
      <c r="U11" s="8">
        <f t="shared" si="3"/>
        <v>0</v>
      </c>
      <c r="V11" s="14"/>
      <c r="W11" s="14"/>
    </row>
    <row r="12" spans="1:23">
      <c r="A12" s="1" t="s">
        <v>55</v>
      </c>
      <c r="C12" s="6">
        <v>683583694</v>
      </c>
      <c r="D12" s="6"/>
      <c r="E12" s="6">
        <v>-6881339630</v>
      </c>
      <c r="F12" s="6"/>
      <c r="G12" s="6">
        <v>64828219</v>
      </c>
      <c r="H12" s="6"/>
      <c r="I12" s="6">
        <f t="shared" si="0"/>
        <v>-6132927717</v>
      </c>
      <c r="J12" s="6"/>
      <c r="K12" s="8">
        <f t="shared" si="1"/>
        <v>1.0349479837181843E-2</v>
      </c>
      <c r="L12" s="6"/>
      <c r="M12" s="6">
        <v>683583694</v>
      </c>
      <c r="N12" s="6"/>
      <c r="O12" s="6">
        <v>7231574055</v>
      </c>
      <c r="P12" s="6"/>
      <c r="Q12" s="6">
        <v>8002345504</v>
      </c>
      <c r="R12" s="6"/>
      <c r="S12" s="6">
        <f t="shared" si="2"/>
        <v>15917503253</v>
      </c>
      <c r="T12" s="6"/>
      <c r="U12" s="8">
        <f t="shared" si="3"/>
        <v>5.5875545417104946E-2</v>
      </c>
      <c r="V12" s="14"/>
      <c r="W12" s="14"/>
    </row>
    <row r="13" spans="1:23">
      <c r="A13" s="1" t="s">
        <v>93</v>
      </c>
      <c r="C13" s="6">
        <v>0</v>
      </c>
      <c r="D13" s="6"/>
      <c r="E13" s="6">
        <v>-5766251068</v>
      </c>
      <c r="F13" s="6"/>
      <c r="G13" s="6">
        <v>879072216</v>
      </c>
      <c r="H13" s="6"/>
      <c r="I13" s="6">
        <f t="shared" si="0"/>
        <v>-4887178852</v>
      </c>
      <c r="J13" s="6"/>
      <c r="K13" s="8">
        <f t="shared" si="1"/>
        <v>8.2472452511175593E-3</v>
      </c>
      <c r="L13" s="6"/>
      <c r="M13" s="6">
        <v>18142567150</v>
      </c>
      <c r="N13" s="6"/>
      <c r="O13" s="6">
        <v>17501190212</v>
      </c>
      <c r="P13" s="6"/>
      <c r="Q13" s="6">
        <v>16170893934</v>
      </c>
      <c r="R13" s="6"/>
      <c r="S13" s="6">
        <f t="shared" si="2"/>
        <v>51814651296</v>
      </c>
      <c r="T13" s="6"/>
      <c r="U13" s="8">
        <f t="shared" si="3"/>
        <v>0.18188605686104983</v>
      </c>
      <c r="V13" s="14"/>
      <c r="W13" s="14"/>
    </row>
    <row r="14" spans="1:23">
      <c r="A14" s="1" t="s">
        <v>59</v>
      </c>
      <c r="C14" s="6">
        <v>24709681228</v>
      </c>
      <c r="D14" s="6"/>
      <c r="E14" s="6">
        <v>-60835319126</v>
      </c>
      <c r="F14" s="6"/>
      <c r="G14" s="6">
        <v>4347605005</v>
      </c>
      <c r="H14" s="6"/>
      <c r="I14" s="6">
        <f t="shared" si="0"/>
        <v>-31778032893</v>
      </c>
      <c r="J14" s="6"/>
      <c r="K14" s="8">
        <f t="shared" si="1"/>
        <v>5.3626281910963677E-2</v>
      </c>
      <c r="L14" s="6"/>
      <c r="M14" s="6">
        <v>24709681228</v>
      </c>
      <c r="N14" s="6"/>
      <c r="O14" s="6">
        <v>20375076642</v>
      </c>
      <c r="P14" s="6"/>
      <c r="Q14" s="6">
        <v>12278990663</v>
      </c>
      <c r="R14" s="6"/>
      <c r="S14" s="6">
        <f t="shared" si="2"/>
        <v>57363748533</v>
      </c>
      <c r="T14" s="6"/>
      <c r="U14" s="8">
        <f t="shared" si="3"/>
        <v>0.20136516924203759</v>
      </c>
      <c r="V14" s="14"/>
      <c r="W14" s="14"/>
    </row>
    <row r="15" spans="1:23">
      <c r="A15" s="1" t="s">
        <v>90</v>
      </c>
      <c r="C15" s="6">
        <v>0</v>
      </c>
      <c r="D15" s="6"/>
      <c r="E15" s="6">
        <v>-20160385481</v>
      </c>
      <c r="F15" s="6"/>
      <c r="G15" s="6">
        <v>-1143903364</v>
      </c>
      <c r="H15" s="6"/>
      <c r="I15" s="6">
        <f t="shared" si="0"/>
        <v>-21304288845</v>
      </c>
      <c r="J15" s="6"/>
      <c r="K15" s="8">
        <f t="shared" si="1"/>
        <v>3.5951558215116253E-2</v>
      </c>
      <c r="L15" s="6"/>
      <c r="M15" s="6">
        <v>14877893254</v>
      </c>
      <c r="N15" s="6"/>
      <c r="O15" s="6">
        <v>-123653595272</v>
      </c>
      <c r="P15" s="6"/>
      <c r="Q15" s="6">
        <v>-5228601593</v>
      </c>
      <c r="R15" s="6"/>
      <c r="S15" s="6">
        <f t="shared" si="2"/>
        <v>-114004303611</v>
      </c>
      <c r="T15" s="6"/>
      <c r="U15" s="8">
        <f t="shared" si="3"/>
        <v>-0.40019169733552762</v>
      </c>
      <c r="V15" s="14"/>
      <c r="W15" s="14"/>
    </row>
    <row r="16" spans="1:23">
      <c r="A16" s="1" t="s">
        <v>67</v>
      </c>
      <c r="C16" s="6">
        <v>0</v>
      </c>
      <c r="D16" s="6"/>
      <c r="E16" s="6">
        <v>-20047381678</v>
      </c>
      <c r="F16" s="6"/>
      <c r="G16" s="6">
        <v>10109817197</v>
      </c>
      <c r="H16" s="6"/>
      <c r="I16" s="6">
        <f t="shared" si="0"/>
        <v>-9937564481</v>
      </c>
      <c r="J16" s="6"/>
      <c r="K16" s="8">
        <f t="shared" si="1"/>
        <v>1.6769906311094377E-2</v>
      </c>
      <c r="L16" s="6"/>
      <c r="M16" s="6">
        <v>4134958076</v>
      </c>
      <c r="N16" s="6"/>
      <c r="O16" s="6">
        <v>21957376631</v>
      </c>
      <c r="P16" s="6"/>
      <c r="Q16" s="6">
        <v>11646836647</v>
      </c>
      <c r="R16" s="6"/>
      <c r="S16" s="6">
        <f t="shared" si="2"/>
        <v>37739171354</v>
      </c>
      <c r="T16" s="6"/>
      <c r="U16" s="8">
        <f t="shared" si="3"/>
        <v>0.1324766044949231</v>
      </c>
      <c r="V16" s="14"/>
      <c r="W16" s="14"/>
    </row>
    <row r="17" spans="1:23">
      <c r="A17" s="1" t="s">
        <v>106</v>
      </c>
      <c r="C17" s="6">
        <v>10478468900</v>
      </c>
      <c r="D17" s="6"/>
      <c r="E17" s="6">
        <v>-32961350795</v>
      </c>
      <c r="F17" s="6"/>
      <c r="G17" s="6">
        <v>596029327</v>
      </c>
      <c r="H17" s="6"/>
      <c r="I17" s="6">
        <f t="shared" si="0"/>
        <v>-21886852568</v>
      </c>
      <c r="J17" s="6"/>
      <c r="K17" s="8">
        <f t="shared" si="1"/>
        <v>3.6934650105853777E-2</v>
      </c>
      <c r="L17" s="6"/>
      <c r="M17" s="6">
        <v>10478468900</v>
      </c>
      <c r="N17" s="6"/>
      <c r="O17" s="6">
        <v>47627691</v>
      </c>
      <c r="P17" s="6"/>
      <c r="Q17" s="6">
        <v>596029327</v>
      </c>
      <c r="R17" s="6"/>
      <c r="S17" s="6">
        <f t="shared" si="2"/>
        <v>11122125918</v>
      </c>
      <c r="T17" s="6"/>
      <c r="U17" s="8">
        <f t="shared" si="3"/>
        <v>3.9042231811628018E-2</v>
      </c>
      <c r="V17" s="14"/>
      <c r="W17" s="14"/>
    </row>
    <row r="18" spans="1:23">
      <c r="A18" s="1" t="s">
        <v>45</v>
      </c>
      <c r="C18" s="6">
        <v>350194004</v>
      </c>
      <c r="D18" s="6"/>
      <c r="E18" s="6">
        <v>-1964525264</v>
      </c>
      <c r="F18" s="6"/>
      <c r="G18" s="6">
        <v>3296028194</v>
      </c>
      <c r="H18" s="6"/>
      <c r="I18" s="6">
        <f t="shared" si="0"/>
        <v>1681696934</v>
      </c>
      <c r="J18" s="6"/>
      <c r="K18" s="8">
        <f t="shared" si="1"/>
        <v>-2.8379086325180511E-3</v>
      </c>
      <c r="L18" s="6"/>
      <c r="M18" s="6">
        <v>350194004</v>
      </c>
      <c r="N18" s="6"/>
      <c r="O18" s="6">
        <v>12549271198</v>
      </c>
      <c r="P18" s="6"/>
      <c r="Q18" s="6">
        <v>6598731157</v>
      </c>
      <c r="R18" s="6"/>
      <c r="S18" s="6">
        <f t="shared" si="2"/>
        <v>19498196359</v>
      </c>
      <c r="T18" s="6"/>
      <c r="U18" s="8">
        <f t="shared" si="3"/>
        <v>6.8444927504795708E-2</v>
      </c>
      <c r="V18" s="14"/>
      <c r="W18" s="14"/>
    </row>
    <row r="19" spans="1:23">
      <c r="A19" s="1" t="s">
        <v>105</v>
      </c>
      <c r="C19" s="6">
        <v>0</v>
      </c>
      <c r="D19" s="6"/>
      <c r="E19" s="6">
        <v>0</v>
      </c>
      <c r="F19" s="6"/>
      <c r="G19" s="6">
        <v>-5521394792</v>
      </c>
      <c r="H19" s="6"/>
      <c r="I19" s="6">
        <f t="shared" si="0"/>
        <v>-5521394792</v>
      </c>
      <c r="J19" s="6"/>
      <c r="K19" s="8">
        <f t="shared" si="1"/>
        <v>9.3175016419201062E-3</v>
      </c>
      <c r="L19" s="6"/>
      <c r="M19" s="6">
        <v>3069330963</v>
      </c>
      <c r="N19" s="6"/>
      <c r="O19" s="6">
        <v>0</v>
      </c>
      <c r="P19" s="6"/>
      <c r="Q19" s="6">
        <v>-9371327510</v>
      </c>
      <c r="R19" s="6"/>
      <c r="S19" s="6">
        <f t="shared" si="2"/>
        <v>-6301996547</v>
      </c>
      <c r="T19" s="6"/>
      <c r="U19" s="8">
        <f t="shared" si="3"/>
        <v>-2.2122030615195319E-2</v>
      </c>
      <c r="V19" s="14"/>
      <c r="W19" s="14"/>
    </row>
    <row r="20" spans="1:23">
      <c r="A20" s="1" t="s">
        <v>80</v>
      </c>
      <c r="C20" s="6">
        <v>0</v>
      </c>
      <c r="D20" s="6"/>
      <c r="E20" s="6">
        <v>-6854720393</v>
      </c>
      <c r="F20" s="6"/>
      <c r="G20" s="6">
        <v>-381961947</v>
      </c>
      <c r="H20" s="6"/>
      <c r="I20" s="6">
        <f t="shared" si="0"/>
        <v>-7236682340</v>
      </c>
      <c r="J20" s="6"/>
      <c r="K20" s="8">
        <f t="shared" si="1"/>
        <v>1.2212095335530254E-2</v>
      </c>
      <c r="L20" s="6"/>
      <c r="M20" s="6">
        <v>2764121664</v>
      </c>
      <c r="N20" s="6"/>
      <c r="O20" s="6">
        <v>-9085404698</v>
      </c>
      <c r="P20" s="6"/>
      <c r="Q20" s="6">
        <v>-427489426</v>
      </c>
      <c r="R20" s="6"/>
      <c r="S20" s="6">
        <f t="shared" si="2"/>
        <v>-6748772460</v>
      </c>
      <c r="T20" s="6"/>
      <c r="U20" s="8">
        <f t="shared" si="3"/>
        <v>-2.3690357470312815E-2</v>
      </c>
      <c r="V20" s="14"/>
      <c r="W20" s="14"/>
    </row>
    <row r="21" spans="1:23">
      <c r="A21" s="1" t="s">
        <v>48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8">
        <f t="shared" si="1"/>
        <v>0</v>
      </c>
      <c r="L21" s="6"/>
      <c r="M21" s="6">
        <v>0</v>
      </c>
      <c r="N21" s="6"/>
      <c r="O21" s="6">
        <v>0</v>
      </c>
      <c r="P21" s="6"/>
      <c r="Q21" s="6">
        <v>0</v>
      </c>
      <c r="R21" s="6"/>
      <c r="S21" s="6">
        <f t="shared" si="2"/>
        <v>0</v>
      </c>
      <c r="T21" s="6"/>
      <c r="U21" s="8">
        <f t="shared" si="3"/>
        <v>0</v>
      </c>
      <c r="V21" s="14"/>
      <c r="W21" s="14"/>
    </row>
    <row r="22" spans="1:23">
      <c r="A22" s="1" t="s">
        <v>66</v>
      </c>
      <c r="C22" s="6">
        <v>19913380737</v>
      </c>
      <c r="D22" s="6"/>
      <c r="E22" s="6">
        <v>-28185253907</v>
      </c>
      <c r="F22" s="6"/>
      <c r="G22" s="6">
        <v>-1676597710</v>
      </c>
      <c r="H22" s="6"/>
      <c r="I22" s="6">
        <f t="shared" si="0"/>
        <v>-9948470880</v>
      </c>
      <c r="J22" s="6"/>
      <c r="K22" s="8">
        <f t="shared" si="1"/>
        <v>1.6788311151613514E-2</v>
      </c>
      <c r="L22" s="6"/>
      <c r="M22" s="6">
        <v>19913380737</v>
      </c>
      <c r="N22" s="6"/>
      <c r="O22" s="6">
        <v>-77966245133</v>
      </c>
      <c r="P22" s="6"/>
      <c r="Q22" s="6">
        <v>-3063040730</v>
      </c>
      <c r="R22" s="6"/>
      <c r="S22" s="6">
        <f t="shared" si="2"/>
        <v>-61115905126</v>
      </c>
      <c r="T22" s="6"/>
      <c r="U22" s="8">
        <f t="shared" si="3"/>
        <v>-0.21453644320328194</v>
      </c>
      <c r="V22" s="14"/>
      <c r="W22" s="14"/>
    </row>
    <row r="23" spans="1:23">
      <c r="A23" s="1" t="s">
        <v>53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8">
        <f t="shared" si="1"/>
        <v>0</v>
      </c>
      <c r="L23" s="6"/>
      <c r="M23" s="6">
        <v>0</v>
      </c>
      <c r="N23" s="6"/>
      <c r="O23" s="6">
        <v>0</v>
      </c>
      <c r="P23" s="6"/>
      <c r="Q23" s="6">
        <v>0</v>
      </c>
      <c r="R23" s="6"/>
      <c r="S23" s="6">
        <f t="shared" si="2"/>
        <v>0</v>
      </c>
      <c r="T23" s="6"/>
      <c r="U23" s="8">
        <f t="shared" si="3"/>
        <v>0</v>
      </c>
      <c r="V23" s="14"/>
      <c r="W23" s="14"/>
    </row>
    <row r="24" spans="1:23">
      <c r="A24" s="1" t="s">
        <v>96</v>
      </c>
      <c r="C24" s="6">
        <v>77686101296</v>
      </c>
      <c r="D24" s="6"/>
      <c r="E24" s="6">
        <v>-53208786525</v>
      </c>
      <c r="F24" s="6"/>
      <c r="G24" s="6">
        <v>228591212</v>
      </c>
      <c r="H24" s="6"/>
      <c r="I24" s="6">
        <f t="shared" si="0"/>
        <v>24705905983</v>
      </c>
      <c r="J24" s="6"/>
      <c r="K24" s="8">
        <f t="shared" si="1"/>
        <v>-4.1691878272363592E-2</v>
      </c>
      <c r="L24" s="6"/>
      <c r="M24" s="6">
        <v>77686101296</v>
      </c>
      <c r="N24" s="6"/>
      <c r="O24" s="6">
        <v>55658736545</v>
      </c>
      <c r="P24" s="6"/>
      <c r="Q24" s="6">
        <v>-5549359612</v>
      </c>
      <c r="R24" s="6"/>
      <c r="S24" s="6">
        <f t="shared" si="2"/>
        <v>127795478229</v>
      </c>
      <c r="T24" s="6"/>
      <c r="U24" s="8">
        <f t="shared" si="3"/>
        <v>0.44860314676168367</v>
      </c>
      <c r="V24" s="14"/>
      <c r="W24" s="14"/>
    </row>
    <row r="25" spans="1:23">
      <c r="A25" s="1" t="s">
        <v>78</v>
      </c>
      <c r="C25" s="6">
        <v>0</v>
      </c>
      <c r="D25" s="6"/>
      <c r="E25" s="6">
        <v>989827782</v>
      </c>
      <c r="F25" s="6"/>
      <c r="G25" s="6">
        <v>22973651</v>
      </c>
      <c r="H25" s="6"/>
      <c r="I25" s="6">
        <f t="shared" si="0"/>
        <v>1012801433</v>
      </c>
      <c r="J25" s="6"/>
      <c r="K25" s="8">
        <f t="shared" si="1"/>
        <v>-1.7091295533855999E-3</v>
      </c>
      <c r="L25" s="6"/>
      <c r="M25" s="6">
        <v>1441548343</v>
      </c>
      <c r="N25" s="6"/>
      <c r="O25" s="6">
        <v>6391514659</v>
      </c>
      <c r="P25" s="6"/>
      <c r="Q25" s="6">
        <v>22973651</v>
      </c>
      <c r="R25" s="6"/>
      <c r="S25" s="6">
        <f t="shared" si="2"/>
        <v>7856036653</v>
      </c>
      <c r="T25" s="6"/>
      <c r="U25" s="8">
        <f t="shared" si="3"/>
        <v>2.7577210183413095E-2</v>
      </c>
      <c r="V25" s="14"/>
      <c r="W25" s="14"/>
    </row>
    <row r="26" spans="1:23">
      <c r="A26" s="1" t="s">
        <v>30</v>
      </c>
      <c r="C26" s="6">
        <v>2332544379</v>
      </c>
      <c r="D26" s="6"/>
      <c r="E26" s="6">
        <v>-5904754630</v>
      </c>
      <c r="F26" s="6"/>
      <c r="G26" s="6">
        <v>-838392531</v>
      </c>
      <c r="H26" s="6"/>
      <c r="I26" s="6">
        <f t="shared" si="0"/>
        <v>-4410602782</v>
      </c>
      <c r="J26" s="6"/>
      <c r="K26" s="8">
        <f t="shared" si="1"/>
        <v>7.4430103644619787E-3</v>
      </c>
      <c r="L26" s="6"/>
      <c r="M26" s="6">
        <v>2332544379</v>
      </c>
      <c r="N26" s="6"/>
      <c r="O26" s="6">
        <v>-20865751854</v>
      </c>
      <c r="P26" s="6"/>
      <c r="Q26" s="6">
        <v>-103518104299</v>
      </c>
      <c r="R26" s="6"/>
      <c r="S26" s="6">
        <f t="shared" si="2"/>
        <v>-122051311774</v>
      </c>
      <c r="T26" s="6"/>
      <c r="U26" s="8">
        <f t="shared" si="3"/>
        <v>-0.42843927881466304</v>
      </c>
      <c r="V26" s="14"/>
      <c r="W26" s="14"/>
    </row>
    <row r="27" spans="1:23">
      <c r="A27" s="1" t="s">
        <v>82</v>
      </c>
      <c r="C27" s="6">
        <v>1101646332</v>
      </c>
      <c r="D27" s="6"/>
      <c r="E27" s="6">
        <v>0</v>
      </c>
      <c r="F27" s="6"/>
      <c r="G27" s="6">
        <v>1296685299</v>
      </c>
      <c r="H27" s="6"/>
      <c r="I27" s="6">
        <f t="shared" si="0"/>
        <v>2398331631</v>
      </c>
      <c r="J27" s="6"/>
      <c r="K27" s="8">
        <f t="shared" si="1"/>
        <v>-4.0472488839395108E-3</v>
      </c>
      <c r="L27" s="6"/>
      <c r="M27" s="6">
        <v>1101646332</v>
      </c>
      <c r="N27" s="6"/>
      <c r="O27" s="6">
        <v>0</v>
      </c>
      <c r="P27" s="6"/>
      <c r="Q27" s="6">
        <v>1296685299</v>
      </c>
      <c r="R27" s="6"/>
      <c r="S27" s="6">
        <f t="shared" si="2"/>
        <v>2398331631</v>
      </c>
      <c r="T27" s="6"/>
      <c r="U27" s="8">
        <f t="shared" si="3"/>
        <v>8.4189138109937653E-3</v>
      </c>
      <c r="V27" s="14"/>
      <c r="W27" s="14"/>
    </row>
    <row r="28" spans="1:23">
      <c r="A28" s="1" t="s">
        <v>33</v>
      </c>
      <c r="C28" s="6">
        <v>6395148668</v>
      </c>
      <c r="D28" s="6"/>
      <c r="E28" s="6">
        <v>-6778672206</v>
      </c>
      <c r="F28" s="6"/>
      <c r="G28" s="6">
        <v>-220800699</v>
      </c>
      <c r="H28" s="6"/>
      <c r="I28" s="6">
        <f t="shared" si="0"/>
        <v>-604324237</v>
      </c>
      <c r="J28" s="6"/>
      <c r="K28" s="8">
        <f t="shared" si="1"/>
        <v>1.0198133411249857E-3</v>
      </c>
      <c r="L28" s="6"/>
      <c r="M28" s="6">
        <v>6395148668</v>
      </c>
      <c r="N28" s="6"/>
      <c r="O28" s="6">
        <v>-12860248990</v>
      </c>
      <c r="P28" s="6"/>
      <c r="Q28" s="6">
        <v>-3861823378</v>
      </c>
      <c r="R28" s="6"/>
      <c r="S28" s="6">
        <f t="shared" si="2"/>
        <v>-10326923700</v>
      </c>
      <c r="T28" s="6"/>
      <c r="U28" s="8">
        <f t="shared" si="3"/>
        <v>-3.6250816792487546E-2</v>
      </c>
      <c r="V28" s="14"/>
      <c r="W28" s="14"/>
    </row>
    <row r="29" spans="1:23">
      <c r="A29" s="1" t="s">
        <v>81</v>
      </c>
      <c r="C29" s="6">
        <v>0</v>
      </c>
      <c r="D29" s="6"/>
      <c r="E29" s="6">
        <v>-11522765880</v>
      </c>
      <c r="F29" s="6"/>
      <c r="G29" s="6">
        <v>230596697</v>
      </c>
      <c r="H29" s="6"/>
      <c r="I29" s="6">
        <f t="shared" si="0"/>
        <v>-11292169183</v>
      </c>
      <c r="J29" s="6"/>
      <c r="K29" s="8">
        <f t="shared" si="1"/>
        <v>1.9055838038585619E-2</v>
      </c>
      <c r="L29" s="6"/>
      <c r="M29" s="6">
        <v>0</v>
      </c>
      <c r="N29" s="6"/>
      <c r="O29" s="6">
        <v>24651246794</v>
      </c>
      <c r="P29" s="6"/>
      <c r="Q29" s="6">
        <v>-1725866432</v>
      </c>
      <c r="R29" s="6"/>
      <c r="S29" s="6">
        <f t="shared" si="2"/>
        <v>22925380362</v>
      </c>
      <c r="T29" s="6"/>
      <c r="U29" s="8">
        <f t="shared" si="3"/>
        <v>8.0475443369544195E-2</v>
      </c>
      <c r="V29" s="14"/>
      <c r="W29" s="14"/>
    </row>
    <row r="30" spans="1:23">
      <c r="A30" s="1" t="s">
        <v>25</v>
      </c>
      <c r="C30" s="6">
        <v>17085106383</v>
      </c>
      <c r="D30" s="6"/>
      <c r="E30" s="6">
        <v>-15876455202</v>
      </c>
      <c r="F30" s="6"/>
      <c r="G30" s="6">
        <v>-2777299951</v>
      </c>
      <c r="H30" s="6"/>
      <c r="I30" s="6">
        <f t="shared" si="0"/>
        <v>-1568648770</v>
      </c>
      <c r="J30" s="6"/>
      <c r="K30" s="8">
        <f t="shared" si="1"/>
        <v>2.6471368269568498E-3</v>
      </c>
      <c r="L30" s="6"/>
      <c r="M30" s="6">
        <v>17085106383</v>
      </c>
      <c r="N30" s="6"/>
      <c r="O30" s="6">
        <v>-38770291610</v>
      </c>
      <c r="P30" s="6"/>
      <c r="Q30" s="6">
        <v>-5123604947</v>
      </c>
      <c r="R30" s="6"/>
      <c r="S30" s="6">
        <f t="shared" si="2"/>
        <v>-26808790174</v>
      </c>
      <c r="T30" s="6"/>
      <c r="U30" s="8">
        <f t="shared" si="3"/>
        <v>-9.4107458257478391E-2</v>
      </c>
      <c r="V30" s="14"/>
      <c r="W30" s="14"/>
    </row>
    <row r="31" spans="1:23">
      <c r="A31" s="1" t="s">
        <v>44</v>
      </c>
      <c r="C31" s="6">
        <v>3398916543</v>
      </c>
      <c r="D31" s="6"/>
      <c r="E31" s="6">
        <v>-4928263246</v>
      </c>
      <c r="F31" s="6"/>
      <c r="G31" s="6">
        <v>0</v>
      </c>
      <c r="H31" s="6"/>
      <c r="I31" s="6">
        <f t="shared" si="0"/>
        <v>-1529346703</v>
      </c>
      <c r="J31" s="6"/>
      <c r="K31" s="8">
        <f t="shared" si="1"/>
        <v>2.5808135359047519E-3</v>
      </c>
      <c r="L31" s="6"/>
      <c r="M31" s="6">
        <v>3398916543</v>
      </c>
      <c r="N31" s="6"/>
      <c r="O31" s="6">
        <v>2461768554</v>
      </c>
      <c r="P31" s="6"/>
      <c r="Q31" s="6">
        <v>-2561072432</v>
      </c>
      <c r="R31" s="6"/>
      <c r="S31" s="6">
        <f t="shared" si="2"/>
        <v>3299612665</v>
      </c>
      <c r="T31" s="6"/>
      <c r="U31" s="8">
        <f t="shared" si="3"/>
        <v>1.1582699522132285E-2</v>
      </c>
      <c r="V31" s="14"/>
      <c r="W31" s="14"/>
    </row>
    <row r="32" spans="1:23">
      <c r="A32" s="1" t="s">
        <v>238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8">
        <f t="shared" si="1"/>
        <v>0</v>
      </c>
      <c r="L32" s="6"/>
      <c r="M32" s="6">
        <v>0</v>
      </c>
      <c r="N32" s="6"/>
      <c r="O32" s="6">
        <v>0</v>
      </c>
      <c r="P32" s="6"/>
      <c r="Q32" s="6">
        <v>2278955612</v>
      </c>
      <c r="R32" s="6"/>
      <c r="S32" s="6">
        <f t="shared" si="2"/>
        <v>2278955612</v>
      </c>
      <c r="T32" s="6"/>
      <c r="U32" s="8">
        <f t="shared" si="3"/>
        <v>7.9998656684975144E-3</v>
      </c>
      <c r="V32" s="14"/>
      <c r="W32" s="14"/>
    </row>
    <row r="33" spans="1:23">
      <c r="A33" s="1" t="s">
        <v>98</v>
      </c>
      <c r="C33" s="6">
        <v>0</v>
      </c>
      <c r="D33" s="6"/>
      <c r="E33" s="6">
        <v>-396747770</v>
      </c>
      <c r="F33" s="6"/>
      <c r="G33" s="6">
        <v>0</v>
      </c>
      <c r="H33" s="6"/>
      <c r="I33" s="6">
        <f t="shared" si="0"/>
        <v>-396747770</v>
      </c>
      <c r="J33" s="6"/>
      <c r="K33" s="8">
        <f t="shared" si="1"/>
        <v>6.6952249162826043E-4</v>
      </c>
      <c r="L33" s="6"/>
      <c r="M33" s="6">
        <v>0</v>
      </c>
      <c r="N33" s="6"/>
      <c r="O33" s="6">
        <v>-376476359</v>
      </c>
      <c r="P33" s="6"/>
      <c r="Q33" s="6">
        <v>-889922849</v>
      </c>
      <c r="R33" s="6"/>
      <c r="S33" s="6">
        <f t="shared" si="2"/>
        <v>-1266399208</v>
      </c>
      <c r="T33" s="6"/>
      <c r="U33" s="8">
        <f t="shared" si="3"/>
        <v>-4.4454676928967068E-3</v>
      </c>
      <c r="V33" s="14"/>
      <c r="W33" s="14"/>
    </row>
    <row r="34" spans="1:23">
      <c r="A34" s="1" t="s">
        <v>71</v>
      </c>
      <c r="C34" s="6">
        <v>0</v>
      </c>
      <c r="D34" s="6"/>
      <c r="E34" s="6">
        <v>5595507</v>
      </c>
      <c r="F34" s="6"/>
      <c r="G34" s="6">
        <v>0</v>
      </c>
      <c r="H34" s="6"/>
      <c r="I34" s="6">
        <f t="shared" si="0"/>
        <v>5595507</v>
      </c>
      <c r="J34" s="6"/>
      <c r="K34" s="8">
        <f t="shared" si="1"/>
        <v>-9.4425679785506363E-6</v>
      </c>
      <c r="L34" s="6"/>
      <c r="M34" s="6">
        <v>21258575</v>
      </c>
      <c r="N34" s="6"/>
      <c r="O34" s="6">
        <v>26395239</v>
      </c>
      <c r="P34" s="6"/>
      <c r="Q34" s="6">
        <v>11414935</v>
      </c>
      <c r="R34" s="6"/>
      <c r="S34" s="6">
        <f t="shared" si="2"/>
        <v>59068749</v>
      </c>
      <c r="T34" s="6"/>
      <c r="U34" s="8">
        <f t="shared" si="3"/>
        <v>2.0735026813071465E-4</v>
      </c>
      <c r="V34" s="14"/>
      <c r="W34" s="14"/>
    </row>
    <row r="35" spans="1:23">
      <c r="A35" s="1" t="s">
        <v>74</v>
      </c>
      <c r="C35" s="6">
        <v>0</v>
      </c>
      <c r="D35" s="6"/>
      <c r="E35" s="6">
        <v>-247449621</v>
      </c>
      <c r="F35" s="6"/>
      <c r="G35" s="6">
        <v>0</v>
      </c>
      <c r="H35" s="6"/>
      <c r="I35" s="6">
        <f t="shared" si="0"/>
        <v>-247449621</v>
      </c>
      <c r="J35" s="6"/>
      <c r="K35" s="8">
        <f t="shared" si="1"/>
        <v>4.175778651620114E-4</v>
      </c>
      <c r="L35" s="6"/>
      <c r="M35" s="6">
        <v>794665289</v>
      </c>
      <c r="N35" s="6"/>
      <c r="O35" s="6">
        <v>1489051048</v>
      </c>
      <c r="P35" s="6"/>
      <c r="Q35" s="6">
        <v>-10211</v>
      </c>
      <c r="R35" s="6"/>
      <c r="S35" s="6">
        <f t="shared" si="2"/>
        <v>2283706126</v>
      </c>
      <c r="T35" s="6"/>
      <c r="U35" s="8">
        <f t="shared" si="3"/>
        <v>8.0165414973974742E-3</v>
      </c>
      <c r="V35" s="14"/>
      <c r="W35" s="14"/>
    </row>
    <row r="36" spans="1:23">
      <c r="A36" s="1" t="s">
        <v>239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8">
        <f t="shared" si="1"/>
        <v>0</v>
      </c>
      <c r="L36" s="6"/>
      <c r="M36" s="6">
        <v>0</v>
      </c>
      <c r="N36" s="6"/>
      <c r="O36" s="6">
        <v>0</v>
      </c>
      <c r="P36" s="6"/>
      <c r="Q36" s="6">
        <v>265281694</v>
      </c>
      <c r="R36" s="6"/>
      <c r="S36" s="6">
        <f t="shared" si="2"/>
        <v>265281694</v>
      </c>
      <c r="T36" s="6"/>
      <c r="U36" s="8">
        <f t="shared" si="3"/>
        <v>9.3122389270628022E-4</v>
      </c>
      <c r="V36" s="14"/>
      <c r="W36" s="14"/>
    </row>
    <row r="37" spans="1:23">
      <c r="A37" s="1" t="s">
        <v>54</v>
      </c>
      <c r="C37" s="6">
        <v>0</v>
      </c>
      <c r="D37" s="6"/>
      <c r="E37" s="6">
        <v>2538493259</v>
      </c>
      <c r="F37" s="6"/>
      <c r="G37" s="6">
        <v>0</v>
      </c>
      <c r="H37" s="6"/>
      <c r="I37" s="6">
        <f t="shared" si="0"/>
        <v>2538493259</v>
      </c>
      <c r="J37" s="6"/>
      <c r="K37" s="8">
        <f t="shared" si="1"/>
        <v>-4.2837753864305855E-3</v>
      </c>
      <c r="L37" s="6"/>
      <c r="M37" s="6">
        <v>7614888750</v>
      </c>
      <c r="N37" s="6"/>
      <c r="O37" s="6">
        <v>-39059614584</v>
      </c>
      <c r="P37" s="6"/>
      <c r="Q37" s="6">
        <v>-675912771</v>
      </c>
      <c r="R37" s="6"/>
      <c r="S37" s="6">
        <f t="shared" si="2"/>
        <v>-32120638605</v>
      </c>
      <c r="T37" s="6"/>
      <c r="U37" s="8">
        <f t="shared" si="3"/>
        <v>-0.11275375118028205</v>
      </c>
      <c r="V37" s="14"/>
      <c r="W37" s="14"/>
    </row>
    <row r="38" spans="1:23">
      <c r="A38" s="1" t="s">
        <v>68</v>
      </c>
      <c r="C38" s="6">
        <v>0</v>
      </c>
      <c r="D38" s="6"/>
      <c r="E38" s="6">
        <v>-1442057201</v>
      </c>
      <c r="F38" s="6"/>
      <c r="G38" s="6">
        <v>0</v>
      </c>
      <c r="H38" s="6"/>
      <c r="I38" s="6">
        <f t="shared" si="0"/>
        <v>-1442057201</v>
      </c>
      <c r="J38" s="6"/>
      <c r="K38" s="8">
        <f t="shared" si="1"/>
        <v>2.4335101626002716E-3</v>
      </c>
      <c r="L38" s="6"/>
      <c r="M38" s="6">
        <v>0</v>
      </c>
      <c r="N38" s="6"/>
      <c r="O38" s="6">
        <v>69119193992</v>
      </c>
      <c r="P38" s="6"/>
      <c r="Q38" s="6">
        <v>-61072880639</v>
      </c>
      <c r="R38" s="6"/>
      <c r="S38" s="6">
        <f t="shared" si="2"/>
        <v>8046313353</v>
      </c>
      <c r="T38" s="6"/>
      <c r="U38" s="8">
        <f t="shared" si="3"/>
        <v>2.8245142473024096E-2</v>
      </c>
      <c r="V38" s="14"/>
      <c r="W38" s="14"/>
    </row>
    <row r="39" spans="1:23">
      <c r="A39" s="1" t="s">
        <v>240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8">
        <f t="shared" si="1"/>
        <v>0</v>
      </c>
      <c r="L39" s="6"/>
      <c r="M39" s="6">
        <v>0</v>
      </c>
      <c r="N39" s="6"/>
      <c r="O39" s="6">
        <v>0</v>
      </c>
      <c r="P39" s="6"/>
      <c r="Q39" s="6">
        <v>0</v>
      </c>
      <c r="R39" s="6"/>
      <c r="S39" s="6">
        <f t="shared" si="2"/>
        <v>0</v>
      </c>
      <c r="T39" s="6"/>
      <c r="U39" s="8">
        <f t="shared" si="3"/>
        <v>0</v>
      </c>
      <c r="V39" s="14"/>
      <c r="W39" s="14"/>
    </row>
    <row r="40" spans="1:23">
      <c r="A40" s="1" t="s">
        <v>69</v>
      </c>
      <c r="C40" s="6">
        <v>0</v>
      </c>
      <c r="D40" s="6"/>
      <c r="E40" s="6">
        <v>-20951751157</v>
      </c>
      <c r="F40" s="6"/>
      <c r="G40" s="6">
        <v>0</v>
      </c>
      <c r="H40" s="6"/>
      <c r="I40" s="6">
        <f t="shared" si="0"/>
        <v>-20951751157</v>
      </c>
      <c r="J40" s="6"/>
      <c r="K40" s="8">
        <f t="shared" si="1"/>
        <v>3.5356641421349207E-2</v>
      </c>
      <c r="L40" s="6"/>
      <c r="M40" s="6">
        <v>40068176090</v>
      </c>
      <c r="N40" s="6"/>
      <c r="O40" s="6">
        <v>-35452501505</v>
      </c>
      <c r="P40" s="6"/>
      <c r="Q40" s="6">
        <v>-561051678</v>
      </c>
      <c r="R40" s="6"/>
      <c r="S40" s="6">
        <f t="shared" si="2"/>
        <v>4054622907</v>
      </c>
      <c r="T40" s="6"/>
      <c r="U40" s="8">
        <f t="shared" si="3"/>
        <v>1.4233027805200135E-2</v>
      </c>
      <c r="V40" s="14"/>
      <c r="W40" s="14"/>
    </row>
    <row r="41" spans="1:23">
      <c r="A41" s="1" t="s">
        <v>241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8">
        <f t="shared" si="1"/>
        <v>0</v>
      </c>
      <c r="L41" s="6"/>
      <c r="M41" s="6">
        <v>0</v>
      </c>
      <c r="N41" s="6"/>
      <c r="O41" s="6">
        <v>0</v>
      </c>
      <c r="P41" s="6"/>
      <c r="Q41" s="6">
        <v>0</v>
      </c>
      <c r="R41" s="6"/>
      <c r="S41" s="6">
        <f t="shared" si="2"/>
        <v>0</v>
      </c>
      <c r="T41" s="6"/>
      <c r="U41" s="8">
        <f t="shared" si="3"/>
        <v>0</v>
      </c>
      <c r="V41" s="14"/>
      <c r="W41" s="14"/>
    </row>
    <row r="42" spans="1:23">
      <c r="A42" s="1" t="s">
        <v>242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8">
        <f t="shared" si="1"/>
        <v>0</v>
      </c>
      <c r="L42" s="6"/>
      <c r="M42" s="6">
        <v>0</v>
      </c>
      <c r="N42" s="6"/>
      <c r="O42" s="6">
        <v>0</v>
      </c>
      <c r="P42" s="6"/>
      <c r="Q42" s="6">
        <v>551747</v>
      </c>
      <c r="R42" s="6"/>
      <c r="S42" s="6">
        <f t="shared" si="2"/>
        <v>551747</v>
      </c>
      <c r="T42" s="6"/>
      <c r="U42" s="8">
        <f t="shared" si="3"/>
        <v>1.936809062780683E-6</v>
      </c>
      <c r="V42" s="14"/>
      <c r="W42" s="14"/>
    </row>
    <row r="43" spans="1:23">
      <c r="A43" s="1" t="s">
        <v>86</v>
      </c>
      <c r="C43" s="6">
        <v>0</v>
      </c>
      <c r="D43" s="6"/>
      <c r="E43" s="6">
        <v>-15091358754</v>
      </c>
      <c r="F43" s="6"/>
      <c r="G43" s="6">
        <v>0</v>
      </c>
      <c r="H43" s="6"/>
      <c r="I43" s="6">
        <f t="shared" si="0"/>
        <v>-15091358754</v>
      </c>
      <c r="J43" s="6"/>
      <c r="K43" s="8">
        <f t="shared" si="1"/>
        <v>2.5467072228368266E-2</v>
      </c>
      <c r="L43" s="6"/>
      <c r="M43" s="6">
        <v>1211255778</v>
      </c>
      <c r="N43" s="6"/>
      <c r="O43" s="6">
        <v>-15441611567</v>
      </c>
      <c r="P43" s="6"/>
      <c r="Q43" s="6">
        <v>114813281</v>
      </c>
      <c r="R43" s="6"/>
      <c r="S43" s="6">
        <f t="shared" si="2"/>
        <v>-14115542508</v>
      </c>
      <c r="T43" s="6"/>
      <c r="U43" s="8">
        <f t="shared" si="3"/>
        <v>-4.9550084831562966E-2</v>
      </c>
      <c r="V43" s="14"/>
      <c r="W43" s="14"/>
    </row>
    <row r="44" spans="1:23">
      <c r="A44" s="1" t="s">
        <v>38</v>
      </c>
      <c r="C44" s="6">
        <v>3676008808</v>
      </c>
      <c r="D44" s="6"/>
      <c r="E44" s="6">
        <v>-3740609443</v>
      </c>
      <c r="F44" s="6"/>
      <c r="G44" s="6">
        <v>0</v>
      </c>
      <c r="H44" s="6"/>
      <c r="I44" s="6">
        <f t="shared" si="0"/>
        <v>-64600635</v>
      </c>
      <c r="J44" s="6"/>
      <c r="K44" s="8">
        <f t="shared" si="1"/>
        <v>1.0901530235687981E-4</v>
      </c>
      <c r="L44" s="6"/>
      <c r="M44" s="6">
        <v>3676008808</v>
      </c>
      <c r="N44" s="6"/>
      <c r="O44" s="6">
        <v>11534813475</v>
      </c>
      <c r="P44" s="6"/>
      <c r="Q44" s="6">
        <v>1283665967</v>
      </c>
      <c r="R44" s="6"/>
      <c r="S44" s="6">
        <f t="shared" si="2"/>
        <v>16494488250</v>
      </c>
      <c r="T44" s="6"/>
      <c r="U44" s="8">
        <f t="shared" si="3"/>
        <v>5.7900947949929026E-2</v>
      </c>
      <c r="V44" s="14"/>
      <c r="W44" s="14"/>
    </row>
    <row r="45" spans="1:23">
      <c r="A45" s="1" t="s">
        <v>39</v>
      </c>
      <c r="C45" s="6">
        <v>0</v>
      </c>
      <c r="D45" s="6"/>
      <c r="E45" s="6">
        <v>2083122331</v>
      </c>
      <c r="F45" s="6"/>
      <c r="G45" s="6">
        <v>0</v>
      </c>
      <c r="H45" s="6"/>
      <c r="I45" s="6">
        <f t="shared" si="0"/>
        <v>2083122331</v>
      </c>
      <c r="J45" s="6"/>
      <c r="K45" s="8">
        <f t="shared" si="1"/>
        <v>-3.51532474503282E-3</v>
      </c>
      <c r="L45" s="6"/>
      <c r="M45" s="6">
        <v>7089713916</v>
      </c>
      <c r="N45" s="6"/>
      <c r="O45" s="6">
        <v>6794091419</v>
      </c>
      <c r="P45" s="6"/>
      <c r="Q45" s="6">
        <v>-841592797</v>
      </c>
      <c r="R45" s="6"/>
      <c r="S45" s="6">
        <f t="shared" si="2"/>
        <v>13042212538</v>
      </c>
      <c r="T45" s="6"/>
      <c r="U45" s="8">
        <f t="shared" si="3"/>
        <v>4.5782352132970827E-2</v>
      </c>
      <c r="V45" s="14"/>
      <c r="W45" s="14"/>
    </row>
    <row r="46" spans="1:23">
      <c r="A46" s="1" t="s">
        <v>243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8">
        <f t="shared" si="1"/>
        <v>0</v>
      </c>
      <c r="L46" s="6"/>
      <c r="M46" s="6">
        <v>0</v>
      </c>
      <c r="N46" s="6"/>
      <c r="O46" s="6">
        <v>0</v>
      </c>
      <c r="P46" s="6"/>
      <c r="Q46" s="6">
        <v>-8146049005</v>
      </c>
      <c r="R46" s="6"/>
      <c r="S46" s="6">
        <f t="shared" si="2"/>
        <v>-8146049005</v>
      </c>
      <c r="T46" s="6"/>
      <c r="U46" s="8">
        <f t="shared" si="3"/>
        <v>-2.8595246623433504E-2</v>
      </c>
      <c r="V46" s="14"/>
      <c r="W46" s="14"/>
    </row>
    <row r="47" spans="1:23">
      <c r="A47" s="1" t="s">
        <v>91</v>
      </c>
      <c r="C47" s="6">
        <v>0</v>
      </c>
      <c r="D47" s="6"/>
      <c r="E47" s="6">
        <v>-23309759964</v>
      </c>
      <c r="F47" s="6"/>
      <c r="G47" s="6">
        <v>0</v>
      </c>
      <c r="H47" s="6"/>
      <c r="I47" s="6">
        <f t="shared" si="0"/>
        <v>-23309759964</v>
      </c>
      <c r="J47" s="6"/>
      <c r="K47" s="8">
        <f t="shared" si="1"/>
        <v>3.9335844459450778E-2</v>
      </c>
      <c r="L47" s="6"/>
      <c r="M47" s="6">
        <v>0</v>
      </c>
      <c r="N47" s="6"/>
      <c r="O47" s="6">
        <v>21132820568</v>
      </c>
      <c r="P47" s="6"/>
      <c r="Q47" s="6">
        <v>-135724052</v>
      </c>
      <c r="R47" s="6"/>
      <c r="S47" s="6">
        <f t="shared" si="2"/>
        <v>20997096516</v>
      </c>
      <c r="T47" s="6"/>
      <c r="U47" s="8">
        <f t="shared" si="3"/>
        <v>7.3706548153899348E-2</v>
      </c>
      <c r="V47" s="14"/>
      <c r="W47" s="14"/>
    </row>
    <row r="48" spans="1:23">
      <c r="A48" s="1" t="s">
        <v>89</v>
      </c>
      <c r="C48" s="6">
        <v>25671112025</v>
      </c>
      <c r="D48" s="6"/>
      <c r="E48" s="6">
        <v>-109460985169</v>
      </c>
      <c r="F48" s="6"/>
      <c r="G48" s="6">
        <v>0</v>
      </c>
      <c r="H48" s="6"/>
      <c r="I48" s="6">
        <f t="shared" si="0"/>
        <v>-83789873144</v>
      </c>
      <c r="J48" s="6"/>
      <c r="K48" s="8">
        <f t="shared" si="1"/>
        <v>0.14139765584715636</v>
      </c>
      <c r="L48" s="6"/>
      <c r="M48" s="6">
        <v>25671112025</v>
      </c>
      <c r="N48" s="6"/>
      <c r="O48" s="6">
        <v>-199548136258</v>
      </c>
      <c r="P48" s="6"/>
      <c r="Q48" s="6">
        <v>-6771</v>
      </c>
      <c r="R48" s="6"/>
      <c r="S48" s="6">
        <f t="shared" si="2"/>
        <v>-173877031004</v>
      </c>
      <c r="T48" s="6"/>
      <c r="U48" s="8">
        <f t="shared" si="3"/>
        <v>-0.61036418767649847</v>
      </c>
      <c r="V48" s="14"/>
      <c r="W48" s="14"/>
    </row>
    <row r="49" spans="1:23">
      <c r="A49" s="1" t="s">
        <v>244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8">
        <f t="shared" si="1"/>
        <v>0</v>
      </c>
      <c r="L49" s="6"/>
      <c r="M49" s="6">
        <v>0</v>
      </c>
      <c r="N49" s="6"/>
      <c r="O49" s="6">
        <v>0</v>
      </c>
      <c r="P49" s="6"/>
      <c r="Q49" s="6">
        <v>0</v>
      </c>
      <c r="R49" s="6"/>
      <c r="S49" s="6">
        <f t="shared" si="2"/>
        <v>0</v>
      </c>
      <c r="T49" s="6"/>
      <c r="U49" s="8">
        <f t="shared" si="3"/>
        <v>0</v>
      </c>
      <c r="V49" s="14"/>
      <c r="W49" s="14"/>
    </row>
    <row r="50" spans="1:23">
      <c r="A50" s="1" t="s">
        <v>100</v>
      </c>
      <c r="C50" s="6">
        <v>10446598008</v>
      </c>
      <c r="D50" s="6"/>
      <c r="E50" s="6">
        <v>-32493341864</v>
      </c>
      <c r="F50" s="6"/>
      <c r="G50" s="6">
        <v>0</v>
      </c>
      <c r="H50" s="6"/>
      <c r="I50" s="6">
        <f t="shared" si="0"/>
        <v>-22046743856</v>
      </c>
      <c r="J50" s="6"/>
      <c r="K50" s="8">
        <f t="shared" si="1"/>
        <v>3.7204470938196232E-2</v>
      </c>
      <c r="L50" s="6"/>
      <c r="M50" s="5">
        <v>10446605084</v>
      </c>
      <c r="N50" s="6"/>
      <c r="O50" s="6">
        <v>-26394377683</v>
      </c>
      <c r="P50" s="6"/>
      <c r="Q50" s="6">
        <v>252850113</v>
      </c>
      <c r="R50" s="6"/>
      <c r="S50" s="6">
        <f t="shared" si="2"/>
        <v>-15694922486</v>
      </c>
      <c r="T50" s="6"/>
      <c r="U50" s="8">
        <f t="shared" si="3"/>
        <v>-5.5094215483772691E-2</v>
      </c>
      <c r="V50" s="14"/>
      <c r="W50" s="14"/>
    </row>
    <row r="51" spans="1:23">
      <c r="A51" s="1" t="s">
        <v>84</v>
      </c>
      <c r="C51" s="6">
        <v>724584181</v>
      </c>
      <c r="D51" s="6"/>
      <c r="E51" s="6">
        <v>-3136541834</v>
      </c>
      <c r="F51" s="6"/>
      <c r="G51" s="6">
        <v>0</v>
      </c>
      <c r="H51" s="6"/>
      <c r="I51" s="6">
        <f t="shared" si="0"/>
        <v>-2411957653</v>
      </c>
      <c r="J51" s="6"/>
      <c r="K51" s="8">
        <f t="shared" si="1"/>
        <v>4.0702431611358801E-3</v>
      </c>
      <c r="L51" s="6"/>
      <c r="M51" s="6">
        <v>724584181</v>
      </c>
      <c r="N51" s="6"/>
      <c r="O51" s="6">
        <v>-13267046207</v>
      </c>
      <c r="P51" s="6"/>
      <c r="Q51" s="6">
        <v>-1339713156</v>
      </c>
      <c r="R51" s="6"/>
      <c r="S51" s="6">
        <f t="shared" si="2"/>
        <v>-13882175182</v>
      </c>
      <c r="T51" s="6"/>
      <c r="U51" s="8">
        <f t="shared" si="3"/>
        <v>-4.8730890614007288E-2</v>
      </c>
      <c r="V51" s="14"/>
      <c r="W51" s="14"/>
    </row>
    <row r="52" spans="1:23">
      <c r="A52" s="1" t="s">
        <v>245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8">
        <f t="shared" si="1"/>
        <v>0</v>
      </c>
      <c r="L52" s="6"/>
      <c r="M52" s="6">
        <v>0</v>
      </c>
      <c r="N52" s="6"/>
      <c r="O52" s="6">
        <v>0</v>
      </c>
      <c r="P52" s="6"/>
      <c r="Q52" s="6">
        <v>-15185681291</v>
      </c>
      <c r="R52" s="6"/>
      <c r="S52" s="6">
        <f t="shared" si="2"/>
        <v>-15185681291</v>
      </c>
      <c r="T52" s="6"/>
      <c r="U52" s="8">
        <f t="shared" si="3"/>
        <v>-5.3306615439518229E-2</v>
      </c>
      <c r="V52" s="14"/>
      <c r="W52" s="14"/>
    </row>
    <row r="53" spans="1:23">
      <c r="A53" s="1" t="s">
        <v>88</v>
      </c>
      <c r="C53" s="6">
        <v>12107333684</v>
      </c>
      <c r="D53" s="6"/>
      <c r="E53" s="6">
        <v>-19467855195</v>
      </c>
      <c r="F53" s="6"/>
      <c r="G53" s="6">
        <v>0</v>
      </c>
      <c r="H53" s="6"/>
      <c r="I53" s="6">
        <f t="shared" si="0"/>
        <v>-7360521511</v>
      </c>
      <c r="J53" s="6"/>
      <c r="K53" s="8">
        <f t="shared" si="1"/>
        <v>1.2421077254518981E-2</v>
      </c>
      <c r="L53" s="6"/>
      <c r="M53" s="6">
        <v>12107333684</v>
      </c>
      <c r="N53" s="6"/>
      <c r="O53" s="6">
        <v>-23082642806</v>
      </c>
      <c r="P53" s="6"/>
      <c r="Q53" s="6">
        <v>-35150417</v>
      </c>
      <c r="R53" s="6"/>
      <c r="S53" s="6">
        <f t="shared" si="2"/>
        <v>-11010459539</v>
      </c>
      <c r="T53" s="6"/>
      <c r="U53" s="8">
        <f t="shared" si="3"/>
        <v>-3.8650246980074604E-2</v>
      </c>
      <c r="V53" s="14"/>
      <c r="W53" s="14"/>
    </row>
    <row r="54" spans="1:23">
      <c r="A54" s="1" t="s">
        <v>246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8">
        <f t="shared" si="1"/>
        <v>0</v>
      </c>
      <c r="L54" s="6"/>
      <c r="M54" s="6">
        <v>0</v>
      </c>
      <c r="N54" s="6"/>
      <c r="O54" s="6">
        <v>0</v>
      </c>
      <c r="P54" s="6"/>
      <c r="Q54" s="6">
        <v>9253926787</v>
      </c>
      <c r="R54" s="6"/>
      <c r="S54" s="6">
        <f t="shared" si="2"/>
        <v>9253926787</v>
      </c>
      <c r="T54" s="6"/>
      <c r="U54" s="8">
        <f t="shared" si="3"/>
        <v>3.2484253230865831E-2</v>
      </c>
      <c r="V54" s="14"/>
      <c r="W54" s="14"/>
    </row>
    <row r="55" spans="1:23">
      <c r="A55" s="1" t="s">
        <v>227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8">
        <f t="shared" si="1"/>
        <v>0</v>
      </c>
      <c r="L55" s="6"/>
      <c r="M55" s="6">
        <v>25592244</v>
      </c>
      <c r="N55" s="6"/>
      <c r="O55" s="6">
        <v>0</v>
      </c>
      <c r="P55" s="6"/>
      <c r="Q55" s="6">
        <v>-501773522</v>
      </c>
      <c r="R55" s="6"/>
      <c r="S55" s="6">
        <f t="shared" si="2"/>
        <v>-476181278</v>
      </c>
      <c r="T55" s="6"/>
      <c r="U55" s="8">
        <f t="shared" si="3"/>
        <v>-1.6715491244300158E-3</v>
      </c>
      <c r="V55" s="14"/>
      <c r="W55" s="14"/>
    </row>
    <row r="56" spans="1:23">
      <c r="A56" s="1" t="s">
        <v>247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8">
        <f t="shared" si="1"/>
        <v>0</v>
      </c>
      <c r="L56" s="6"/>
      <c r="M56" s="6">
        <v>0</v>
      </c>
      <c r="N56" s="6"/>
      <c r="O56" s="6">
        <v>0</v>
      </c>
      <c r="P56" s="6"/>
      <c r="Q56" s="6">
        <v>4819357711</v>
      </c>
      <c r="R56" s="6"/>
      <c r="S56" s="6">
        <f t="shared" si="2"/>
        <v>4819357711</v>
      </c>
      <c r="T56" s="6"/>
      <c r="U56" s="8">
        <f t="shared" si="3"/>
        <v>1.6917492422155025E-2</v>
      </c>
      <c r="V56" s="14"/>
      <c r="W56" s="14"/>
    </row>
    <row r="57" spans="1:23">
      <c r="A57" s="1" t="s">
        <v>248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8">
        <f t="shared" si="1"/>
        <v>0</v>
      </c>
      <c r="L57" s="6"/>
      <c r="M57" s="6">
        <v>0</v>
      </c>
      <c r="N57" s="6"/>
      <c r="O57" s="6">
        <v>0</v>
      </c>
      <c r="P57" s="6"/>
      <c r="Q57" s="6">
        <v>0</v>
      </c>
      <c r="R57" s="6"/>
      <c r="S57" s="6">
        <f t="shared" si="2"/>
        <v>0</v>
      </c>
      <c r="T57" s="6"/>
      <c r="U57" s="8">
        <f t="shared" si="3"/>
        <v>0</v>
      </c>
      <c r="V57" s="14"/>
      <c r="W57" s="14"/>
    </row>
    <row r="58" spans="1:23">
      <c r="A58" s="1" t="s">
        <v>249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8">
        <f t="shared" si="1"/>
        <v>0</v>
      </c>
      <c r="L58" s="6"/>
      <c r="M58" s="6">
        <v>0</v>
      </c>
      <c r="N58" s="6"/>
      <c r="O58" s="6">
        <v>0</v>
      </c>
      <c r="P58" s="6"/>
      <c r="Q58" s="6">
        <v>-7287531</v>
      </c>
      <c r="R58" s="6"/>
      <c r="S58" s="6">
        <f t="shared" si="2"/>
        <v>-7287531</v>
      </c>
      <c r="T58" s="6"/>
      <c r="U58" s="8">
        <f t="shared" si="3"/>
        <v>-2.5581572869621719E-5</v>
      </c>
      <c r="V58" s="14"/>
      <c r="W58" s="14"/>
    </row>
    <row r="59" spans="1:23">
      <c r="A59" s="1" t="s">
        <v>250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8">
        <f t="shared" si="1"/>
        <v>0</v>
      </c>
      <c r="L59" s="6"/>
      <c r="M59" s="6">
        <v>0</v>
      </c>
      <c r="N59" s="6"/>
      <c r="O59" s="6">
        <v>0</v>
      </c>
      <c r="P59" s="6"/>
      <c r="Q59" s="6">
        <v>-141587278</v>
      </c>
      <c r="R59" s="6"/>
      <c r="S59" s="6">
        <f t="shared" si="2"/>
        <v>-141587278</v>
      </c>
      <c r="T59" s="6"/>
      <c r="U59" s="8">
        <f t="shared" si="3"/>
        <v>-4.970167906755234E-4</v>
      </c>
      <c r="V59" s="14"/>
      <c r="W59" s="14"/>
    </row>
    <row r="60" spans="1:23">
      <c r="A60" s="1" t="s">
        <v>251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8">
        <f t="shared" si="1"/>
        <v>0</v>
      </c>
      <c r="L60" s="6"/>
      <c r="M60" s="6">
        <v>0</v>
      </c>
      <c r="N60" s="6"/>
      <c r="O60" s="6">
        <v>0</v>
      </c>
      <c r="P60" s="6"/>
      <c r="Q60" s="6">
        <v>20665040</v>
      </c>
      <c r="R60" s="6"/>
      <c r="S60" s="6">
        <f t="shared" si="2"/>
        <v>20665040</v>
      </c>
      <c r="T60" s="6"/>
      <c r="U60" s="8">
        <f t="shared" si="3"/>
        <v>7.2540923203434415E-5</v>
      </c>
      <c r="V60" s="14"/>
      <c r="W60" s="14"/>
    </row>
    <row r="61" spans="1:23">
      <c r="A61" s="1" t="s">
        <v>95</v>
      </c>
      <c r="C61" s="6">
        <v>0</v>
      </c>
      <c r="D61" s="6"/>
      <c r="E61" s="6">
        <v>-32904076286</v>
      </c>
      <c r="F61" s="6"/>
      <c r="G61" s="6">
        <v>0</v>
      </c>
      <c r="H61" s="6"/>
      <c r="I61" s="6">
        <f t="shared" si="0"/>
        <v>-32904076286</v>
      </c>
      <c r="J61" s="6"/>
      <c r="K61" s="8">
        <f t="shared" si="1"/>
        <v>5.5526510305852705E-2</v>
      </c>
      <c r="L61" s="6"/>
      <c r="M61" s="6">
        <v>0</v>
      </c>
      <c r="N61" s="6"/>
      <c r="O61" s="6">
        <v>-10059618694</v>
      </c>
      <c r="P61" s="6"/>
      <c r="Q61" s="6">
        <v>11806922</v>
      </c>
      <c r="R61" s="6"/>
      <c r="S61" s="6">
        <f t="shared" si="2"/>
        <v>-10047811772</v>
      </c>
      <c r="T61" s="6"/>
      <c r="U61" s="8">
        <f t="shared" si="3"/>
        <v>-3.5271044339387499E-2</v>
      </c>
      <c r="V61" s="14"/>
      <c r="W61" s="14"/>
    </row>
    <row r="62" spans="1:23">
      <c r="A62" s="1" t="s">
        <v>252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8">
        <f t="shared" si="1"/>
        <v>0</v>
      </c>
      <c r="L62" s="6"/>
      <c r="M62" s="6">
        <v>0</v>
      </c>
      <c r="N62" s="6"/>
      <c r="O62" s="6">
        <v>0</v>
      </c>
      <c r="P62" s="6"/>
      <c r="Q62" s="6">
        <v>7972581760</v>
      </c>
      <c r="R62" s="6"/>
      <c r="S62" s="6">
        <f t="shared" si="2"/>
        <v>7972581760</v>
      </c>
      <c r="T62" s="6"/>
      <c r="U62" s="8">
        <f t="shared" si="3"/>
        <v>2.7986320916158981E-2</v>
      </c>
      <c r="V62" s="14"/>
      <c r="W62" s="14"/>
    </row>
    <row r="63" spans="1:23">
      <c r="A63" s="1" t="s">
        <v>253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8">
        <f t="shared" si="1"/>
        <v>0</v>
      </c>
      <c r="L63" s="6"/>
      <c r="M63" s="6">
        <v>0</v>
      </c>
      <c r="N63" s="6"/>
      <c r="O63" s="6">
        <v>0</v>
      </c>
      <c r="P63" s="6"/>
      <c r="Q63" s="6">
        <v>-5944443794</v>
      </c>
      <c r="R63" s="6"/>
      <c r="S63" s="6">
        <f t="shared" si="2"/>
        <v>-5944443794</v>
      </c>
      <c r="T63" s="6"/>
      <c r="U63" s="8">
        <f t="shared" si="3"/>
        <v>-2.0866905689400375E-2</v>
      </c>
      <c r="V63" s="14"/>
      <c r="W63" s="14"/>
    </row>
    <row r="64" spans="1:23">
      <c r="A64" s="1" t="s">
        <v>254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8">
        <f t="shared" si="1"/>
        <v>0</v>
      </c>
      <c r="L64" s="6"/>
      <c r="M64" s="6">
        <v>0</v>
      </c>
      <c r="N64" s="6"/>
      <c r="O64" s="6">
        <v>0</v>
      </c>
      <c r="P64" s="6"/>
      <c r="Q64" s="6">
        <v>1923803575</v>
      </c>
      <c r="R64" s="6"/>
      <c r="S64" s="6">
        <f t="shared" si="2"/>
        <v>1923803575</v>
      </c>
      <c r="T64" s="6"/>
      <c r="U64" s="8">
        <f t="shared" si="3"/>
        <v>6.7531680264140588E-3</v>
      </c>
      <c r="V64" s="14"/>
      <c r="W64" s="14"/>
    </row>
    <row r="65" spans="1:23">
      <c r="A65" s="1" t="s">
        <v>255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8">
        <f t="shared" si="1"/>
        <v>0</v>
      </c>
      <c r="L65" s="6"/>
      <c r="M65" s="6">
        <v>0</v>
      </c>
      <c r="N65" s="6"/>
      <c r="O65" s="6">
        <v>0</v>
      </c>
      <c r="P65" s="6"/>
      <c r="Q65" s="6">
        <v>6163233</v>
      </c>
      <c r="R65" s="6"/>
      <c r="S65" s="6">
        <f t="shared" si="2"/>
        <v>6163233</v>
      </c>
      <c r="T65" s="6"/>
      <c r="U65" s="8">
        <f t="shared" si="3"/>
        <v>2.1634926026655293E-5</v>
      </c>
      <c r="V65" s="14"/>
      <c r="W65" s="14"/>
    </row>
    <row r="66" spans="1:23">
      <c r="A66" s="1" t="s">
        <v>103</v>
      </c>
      <c r="C66" s="6">
        <v>22884409398</v>
      </c>
      <c r="D66" s="6"/>
      <c r="E66" s="6">
        <v>-39204396419</v>
      </c>
      <c r="F66" s="6"/>
      <c r="G66" s="6">
        <v>0</v>
      </c>
      <c r="H66" s="6"/>
      <c r="I66" s="6">
        <f t="shared" si="0"/>
        <v>-16319987021</v>
      </c>
      <c r="J66" s="6"/>
      <c r="K66" s="8">
        <f t="shared" si="1"/>
        <v>2.7540415346608733E-2</v>
      </c>
      <c r="L66" s="6"/>
      <c r="M66" s="6">
        <v>22884409398</v>
      </c>
      <c r="N66" s="6"/>
      <c r="O66" s="6">
        <v>9383924600</v>
      </c>
      <c r="P66" s="6"/>
      <c r="Q66" s="6">
        <v>807949764</v>
      </c>
      <c r="R66" s="6"/>
      <c r="S66" s="6">
        <f t="shared" si="2"/>
        <v>33076283762</v>
      </c>
      <c r="T66" s="6"/>
      <c r="U66" s="8">
        <f t="shared" si="3"/>
        <v>0.11610837241225987</v>
      </c>
      <c r="V66" s="14"/>
      <c r="W66" s="14"/>
    </row>
    <row r="67" spans="1:23">
      <c r="A67" s="1" t="s">
        <v>256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8">
        <f t="shared" si="1"/>
        <v>0</v>
      </c>
      <c r="L67" s="6"/>
      <c r="M67" s="6">
        <v>0</v>
      </c>
      <c r="N67" s="6"/>
      <c r="O67" s="6">
        <v>0</v>
      </c>
      <c r="P67" s="6"/>
      <c r="Q67" s="6">
        <v>127873</v>
      </c>
      <c r="R67" s="6"/>
      <c r="S67" s="6">
        <f t="shared" si="2"/>
        <v>127873</v>
      </c>
      <c r="T67" s="6"/>
      <c r="U67" s="8">
        <f t="shared" si="3"/>
        <v>4.4887527305985223E-7</v>
      </c>
      <c r="V67" s="14"/>
      <c r="W67" s="14"/>
    </row>
    <row r="68" spans="1:23">
      <c r="A68" s="1" t="s">
        <v>257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8">
        <f t="shared" si="1"/>
        <v>0</v>
      </c>
      <c r="L68" s="6"/>
      <c r="M68" s="6">
        <v>0</v>
      </c>
      <c r="N68" s="6"/>
      <c r="O68" s="6">
        <v>0</v>
      </c>
      <c r="P68" s="6"/>
      <c r="Q68" s="6">
        <v>38178514</v>
      </c>
      <c r="R68" s="6"/>
      <c r="S68" s="6">
        <f t="shared" si="2"/>
        <v>38178514</v>
      </c>
      <c r="T68" s="6"/>
      <c r="U68" s="8">
        <f t="shared" si="3"/>
        <v>1.340188381970345E-4</v>
      </c>
      <c r="V68" s="14"/>
      <c r="W68" s="14"/>
    </row>
    <row r="69" spans="1:23">
      <c r="A69" s="1" t="s">
        <v>24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8">
        <f t="shared" si="1"/>
        <v>0</v>
      </c>
      <c r="L69" s="6"/>
      <c r="M69" s="6">
        <v>0</v>
      </c>
      <c r="N69" s="6"/>
      <c r="O69" s="6">
        <v>18748630183</v>
      </c>
      <c r="P69" s="6"/>
      <c r="Q69" s="6">
        <v>-885624109</v>
      </c>
      <c r="R69" s="6"/>
      <c r="S69" s="6">
        <f t="shared" si="2"/>
        <v>17863006074</v>
      </c>
      <c r="T69" s="6"/>
      <c r="U69" s="8">
        <f t="shared" si="3"/>
        <v>6.2704884761728821E-2</v>
      </c>
      <c r="V69" s="14"/>
      <c r="W69" s="14"/>
    </row>
    <row r="70" spans="1:23">
      <c r="A70" s="1" t="s">
        <v>258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8">
        <f t="shared" si="1"/>
        <v>0</v>
      </c>
      <c r="L70" s="6"/>
      <c r="M70" s="6">
        <v>0</v>
      </c>
      <c r="N70" s="6"/>
      <c r="O70" s="6">
        <v>0</v>
      </c>
      <c r="P70" s="6"/>
      <c r="Q70" s="6">
        <v>17663801</v>
      </c>
      <c r="R70" s="6"/>
      <c r="S70" s="6">
        <f t="shared" si="2"/>
        <v>17663801</v>
      </c>
      <c r="T70" s="6"/>
      <c r="U70" s="8">
        <f t="shared" si="3"/>
        <v>6.2005611013661135E-5</v>
      </c>
      <c r="V70" s="14"/>
      <c r="W70" s="14"/>
    </row>
    <row r="71" spans="1:23">
      <c r="A71" s="1" t="s">
        <v>20</v>
      </c>
      <c r="C71" s="6">
        <v>36392362483</v>
      </c>
      <c r="D71" s="6"/>
      <c r="E71" s="6">
        <v>-26520503091</v>
      </c>
      <c r="F71" s="6"/>
      <c r="G71" s="6">
        <v>0</v>
      </c>
      <c r="H71" s="6"/>
      <c r="I71" s="6">
        <f t="shared" si="0"/>
        <v>9871859392</v>
      </c>
      <c r="J71" s="6"/>
      <c r="K71" s="8">
        <f t="shared" si="1"/>
        <v>-1.6659027213021725E-2</v>
      </c>
      <c r="L71" s="6"/>
      <c r="M71" s="6">
        <v>36392362483</v>
      </c>
      <c r="N71" s="6"/>
      <c r="O71" s="6">
        <v>69864242165</v>
      </c>
      <c r="P71" s="6"/>
      <c r="Q71" s="6">
        <v>-9595</v>
      </c>
      <c r="R71" s="6"/>
      <c r="S71" s="6">
        <f t="shared" si="2"/>
        <v>106256595053</v>
      </c>
      <c r="T71" s="6"/>
      <c r="U71" s="8">
        <f t="shared" si="3"/>
        <v>0.37299475353534772</v>
      </c>
      <c r="V71" s="14"/>
      <c r="W71" s="14"/>
    </row>
    <row r="72" spans="1:23">
      <c r="A72" s="1" t="s">
        <v>102</v>
      </c>
      <c r="C72" s="6">
        <v>8873865676</v>
      </c>
      <c r="D72" s="6"/>
      <c r="E72" s="6">
        <v>-12685528029</v>
      </c>
      <c r="F72" s="6"/>
      <c r="G72" s="6">
        <v>0</v>
      </c>
      <c r="H72" s="6"/>
      <c r="I72" s="6">
        <f t="shared" si="0"/>
        <v>-3811662353</v>
      </c>
      <c r="J72" s="6"/>
      <c r="K72" s="8">
        <f t="shared" si="1"/>
        <v>6.4322823435811576E-3</v>
      </c>
      <c r="L72" s="6"/>
      <c r="M72" s="6">
        <v>8873865676</v>
      </c>
      <c r="N72" s="6"/>
      <c r="O72" s="6">
        <v>-17837260416</v>
      </c>
      <c r="P72" s="6"/>
      <c r="Q72" s="6">
        <v>-443481604</v>
      </c>
      <c r="R72" s="6"/>
      <c r="S72" s="6">
        <f t="shared" si="2"/>
        <v>-9406876344</v>
      </c>
      <c r="T72" s="6"/>
      <c r="U72" s="8">
        <f t="shared" si="3"/>
        <v>-3.3021155267752102E-2</v>
      </c>
      <c r="V72" s="14"/>
      <c r="W72" s="14"/>
    </row>
    <row r="73" spans="1:23">
      <c r="A73" s="1" t="s">
        <v>85</v>
      </c>
      <c r="C73" s="6">
        <v>58171273233</v>
      </c>
      <c r="D73" s="6"/>
      <c r="E73" s="6">
        <v>-49559735333</v>
      </c>
      <c r="F73" s="6"/>
      <c r="G73" s="6">
        <v>0</v>
      </c>
      <c r="H73" s="6"/>
      <c r="I73" s="6">
        <f t="shared" ref="I73:I129" si="4">C73+E73+G73</f>
        <v>8611537900</v>
      </c>
      <c r="J73" s="6"/>
      <c r="K73" s="8">
        <f t="shared" ref="K73:K104" si="5">I73/$I$131</f>
        <v>-1.4532200928461922E-2</v>
      </c>
      <c r="L73" s="6"/>
      <c r="M73" s="6">
        <v>58171273233</v>
      </c>
      <c r="N73" s="6"/>
      <c r="O73" s="6">
        <v>124572050851</v>
      </c>
      <c r="P73" s="6"/>
      <c r="Q73" s="6">
        <v>-31671475723</v>
      </c>
      <c r="R73" s="6"/>
      <c r="S73" s="6">
        <f t="shared" ref="S73:S130" si="6">M73+O73+Q73</f>
        <v>151071848361</v>
      </c>
      <c r="T73" s="6"/>
      <c r="U73" s="8">
        <f t="shared" ref="U73:U130" si="7">S73/$S$131</f>
        <v>0.5303106768801894</v>
      </c>
      <c r="V73" s="14"/>
      <c r="W73" s="14"/>
    </row>
    <row r="74" spans="1:23">
      <c r="A74" s="1" t="s">
        <v>259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4"/>
        <v>0</v>
      </c>
      <c r="J74" s="6"/>
      <c r="K74" s="8">
        <f t="shared" si="5"/>
        <v>0</v>
      </c>
      <c r="L74" s="6"/>
      <c r="M74" s="6">
        <v>0</v>
      </c>
      <c r="N74" s="6"/>
      <c r="O74" s="6">
        <v>0</v>
      </c>
      <c r="P74" s="6"/>
      <c r="Q74" s="6">
        <v>0</v>
      </c>
      <c r="R74" s="6"/>
      <c r="S74" s="6">
        <f t="shared" si="6"/>
        <v>0</v>
      </c>
      <c r="T74" s="6"/>
      <c r="U74" s="8">
        <f t="shared" si="7"/>
        <v>0</v>
      </c>
      <c r="V74" s="14"/>
      <c r="W74" s="14"/>
    </row>
    <row r="75" spans="1:23">
      <c r="A75" s="1" t="s">
        <v>260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4"/>
        <v>0</v>
      </c>
      <c r="J75" s="6"/>
      <c r="K75" s="8">
        <f t="shared" si="5"/>
        <v>0</v>
      </c>
      <c r="L75" s="6"/>
      <c r="M75" s="6">
        <v>0</v>
      </c>
      <c r="N75" s="6"/>
      <c r="O75" s="6">
        <v>0</v>
      </c>
      <c r="P75" s="6"/>
      <c r="Q75" s="6">
        <v>-2824625617</v>
      </c>
      <c r="R75" s="6"/>
      <c r="S75" s="6">
        <f t="shared" si="6"/>
        <v>-2824625617</v>
      </c>
      <c r="T75" s="6"/>
      <c r="U75" s="8">
        <f t="shared" si="7"/>
        <v>-9.9153425283111263E-3</v>
      </c>
      <c r="V75" s="14"/>
      <c r="W75" s="14"/>
    </row>
    <row r="76" spans="1:23">
      <c r="A76" s="1" t="s">
        <v>19</v>
      </c>
      <c r="C76" s="6">
        <v>0</v>
      </c>
      <c r="D76" s="6"/>
      <c r="E76" s="6">
        <v>1997368118</v>
      </c>
      <c r="F76" s="6"/>
      <c r="G76" s="6">
        <v>0</v>
      </c>
      <c r="H76" s="6"/>
      <c r="I76" s="6">
        <f t="shared" si="4"/>
        <v>1997368118</v>
      </c>
      <c r="J76" s="6"/>
      <c r="K76" s="8">
        <f t="shared" si="5"/>
        <v>-3.3706122130496394E-3</v>
      </c>
      <c r="L76" s="6"/>
      <c r="M76" s="5">
        <v>8800000000</v>
      </c>
      <c r="N76" s="6"/>
      <c r="O76" s="6">
        <v>9472923620</v>
      </c>
      <c r="P76" s="6"/>
      <c r="Q76" s="6">
        <v>567231858</v>
      </c>
      <c r="R76" s="6"/>
      <c r="S76" s="6">
        <f t="shared" si="6"/>
        <v>18840155478</v>
      </c>
      <c r="T76" s="6"/>
      <c r="U76" s="8">
        <f t="shared" si="7"/>
        <v>6.6134992802838133E-2</v>
      </c>
      <c r="V76" s="14"/>
      <c r="W76" s="14"/>
    </row>
    <row r="77" spans="1:23">
      <c r="A77" s="1" t="s">
        <v>261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4"/>
        <v>0</v>
      </c>
      <c r="J77" s="6"/>
      <c r="K77" s="8">
        <f t="shared" si="5"/>
        <v>0</v>
      </c>
      <c r="L77" s="6"/>
      <c r="M77" s="6">
        <v>0</v>
      </c>
      <c r="N77" s="6"/>
      <c r="O77" s="6">
        <v>0</v>
      </c>
      <c r="P77" s="6"/>
      <c r="Q77" s="6">
        <v>3873072530</v>
      </c>
      <c r="R77" s="6"/>
      <c r="S77" s="6">
        <f t="shared" si="6"/>
        <v>3873072530</v>
      </c>
      <c r="T77" s="6"/>
      <c r="U77" s="8">
        <f t="shared" si="7"/>
        <v>1.3595727710184032E-2</v>
      </c>
      <c r="V77" s="14"/>
      <c r="W77" s="14"/>
    </row>
    <row r="78" spans="1:23">
      <c r="A78" s="1" t="s">
        <v>262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4"/>
        <v>0</v>
      </c>
      <c r="J78" s="6"/>
      <c r="K78" s="8">
        <f t="shared" si="5"/>
        <v>0</v>
      </c>
      <c r="L78" s="6"/>
      <c r="M78" s="6">
        <v>0</v>
      </c>
      <c r="N78" s="6"/>
      <c r="O78" s="6">
        <v>0</v>
      </c>
      <c r="P78" s="6"/>
      <c r="Q78" s="6">
        <v>-1363206658</v>
      </c>
      <c r="R78" s="6"/>
      <c r="S78" s="6">
        <f t="shared" si="6"/>
        <v>-1363206658</v>
      </c>
      <c r="T78" s="6"/>
      <c r="U78" s="8">
        <f t="shared" si="7"/>
        <v>-4.7852929144288365E-3</v>
      </c>
      <c r="V78" s="14"/>
      <c r="W78" s="14"/>
    </row>
    <row r="79" spans="1:23">
      <c r="A79" s="1" t="s">
        <v>87</v>
      </c>
      <c r="C79" s="6">
        <v>3412720142</v>
      </c>
      <c r="D79" s="6"/>
      <c r="E79" s="6">
        <v>-13009354837</v>
      </c>
      <c r="F79" s="6"/>
      <c r="G79" s="6">
        <v>0</v>
      </c>
      <c r="H79" s="6"/>
      <c r="I79" s="6">
        <f t="shared" si="4"/>
        <v>-9596634695</v>
      </c>
      <c r="J79" s="6"/>
      <c r="K79" s="8">
        <f t="shared" si="5"/>
        <v>1.6194578162953787E-2</v>
      </c>
      <c r="L79" s="6"/>
      <c r="M79" s="6">
        <v>3412720142</v>
      </c>
      <c r="N79" s="6"/>
      <c r="O79" s="6">
        <v>-6254430454</v>
      </c>
      <c r="P79" s="6"/>
      <c r="Q79" s="6">
        <v>-651277282</v>
      </c>
      <c r="R79" s="6"/>
      <c r="S79" s="6">
        <f t="shared" si="6"/>
        <v>-3492987594</v>
      </c>
      <c r="T79" s="6"/>
      <c r="U79" s="8">
        <f t="shared" si="7"/>
        <v>-1.2261507589963685E-2</v>
      </c>
      <c r="V79" s="14"/>
      <c r="W79" s="14"/>
    </row>
    <row r="80" spans="1:23">
      <c r="A80" s="1" t="s">
        <v>32</v>
      </c>
      <c r="C80" s="6">
        <v>20772892066</v>
      </c>
      <c r="D80" s="6"/>
      <c r="E80" s="6">
        <v>-30119681599</v>
      </c>
      <c r="F80" s="6"/>
      <c r="G80" s="6">
        <v>0</v>
      </c>
      <c r="H80" s="6"/>
      <c r="I80" s="6">
        <f t="shared" si="4"/>
        <v>-9346789533</v>
      </c>
      <c r="J80" s="6"/>
      <c r="K80" s="8">
        <f t="shared" si="5"/>
        <v>1.5772957758172414E-2</v>
      </c>
      <c r="L80" s="6"/>
      <c r="M80" s="6">
        <v>20772892066</v>
      </c>
      <c r="N80" s="6"/>
      <c r="O80" s="6">
        <v>-13705952628</v>
      </c>
      <c r="P80" s="6"/>
      <c r="Q80" s="6">
        <v>4110992098</v>
      </c>
      <c r="R80" s="6"/>
      <c r="S80" s="6">
        <f t="shared" si="6"/>
        <v>11177931536</v>
      </c>
      <c r="T80" s="6"/>
      <c r="U80" s="8">
        <f t="shared" si="7"/>
        <v>3.9238127442590177E-2</v>
      </c>
      <c r="V80" s="14"/>
      <c r="W80" s="14"/>
    </row>
    <row r="81" spans="1:23">
      <c r="A81" s="1" t="s">
        <v>263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4"/>
        <v>0</v>
      </c>
      <c r="J81" s="6"/>
      <c r="K81" s="8">
        <f t="shared" si="5"/>
        <v>0</v>
      </c>
      <c r="L81" s="6"/>
      <c r="M81" s="6">
        <v>0</v>
      </c>
      <c r="N81" s="6"/>
      <c r="O81" s="6">
        <v>0</v>
      </c>
      <c r="P81" s="6"/>
      <c r="Q81" s="6">
        <v>0</v>
      </c>
      <c r="R81" s="6"/>
      <c r="S81" s="6">
        <f t="shared" si="6"/>
        <v>0</v>
      </c>
      <c r="T81" s="6"/>
      <c r="U81" s="8">
        <f t="shared" si="7"/>
        <v>0</v>
      </c>
      <c r="V81" s="14"/>
      <c r="W81" s="14"/>
    </row>
    <row r="82" spans="1:23">
      <c r="A82" s="1" t="s">
        <v>264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4"/>
        <v>0</v>
      </c>
      <c r="J82" s="6"/>
      <c r="K82" s="8">
        <f t="shared" si="5"/>
        <v>0</v>
      </c>
      <c r="L82" s="6"/>
      <c r="M82" s="6">
        <v>0</v>
      </c>
      <c r="N82" s="6"/>
      <c r="O82" s="6">
        <v>0</v>
      </c>
      <c r="P82" s="6"/>
      <c r="Q82" s="6">
        <v>-1374343487</v>
      </c>
      <c r="R82" s="6"/>
      <c r="S82" s="6">
        <f t="shared" si="6"/>
        <v>-1374343487</v>
      </c>
      <c r="T82" s="6"/>
      <c r="U82" s="8">
        <f t="shared" si="7"/>
        <v>-4.8243867587774939E-3</v>
      </c>
      <c r="V82" s="14"/>
      <c r="W82" s="14"/>
    </row>
    <row r="83" spans="1:23">
      <c r="A83" s="1" t="s">
        <v>29</v>
      </c>
      <c r="C83" s="6">
        <v>0</v>
      </c>
      <c r="D83" s="6"/>
      <c r="E83" s="6">
        <v>-24728203995</v>
      </c>
      <c r="F83" s="6"/>
      <c r="G83" s="6">
        <v>0</v>
      </c>
      <c r="H83" s="6"/>
      <c r="I83" s="6">
        <f t="shared" si="4"/>
        <v>-24728203995</v>
      </c>
      <c r="J83" s="6"/>
      <c r="K83" s="8">
        <f t="shared" si="5"/>
        <v>4.1729506765026819E-2</v>
      </c>
      <c r="L83" s="6"/>
      <c r="M83" s="6">
        <v>23736848750</v>
      </c>
      <c r="N83" s="6"/>
      <c r="O83" s="6">
        <v>-25227545903</v>
      </c>
      <c r="P83" s="6"/>
      <c r="Q83" s="6">
        <v>2376173127</v>
      </c>
      <c r="R83" s="6"/>
      <c r="S83" s="6">
        <f t="shared" si="6"/>
        <v>885475974</v>
      </c>
      <c r="T83" s="6"/>
      <c r="U83" s="8">
        <f t="shared" si="7"/>
        <v>3.1083048776300594E-3</v>
      </c>
      <c r="V83" s="14"/>
      <c r="W83" s="14"/>
    </row>
    <row r="84" spans="1:23">
      <c r="A84" s="1" t="s">
        <v>57</v>
      </c>
      <c r="C84" s="6">
        <v>0</v>
      </c>
      <c r="D84" s="6"/>
      <c r="E84" s="6">
        <v>-5037711381</v>
      </c>
      <c r="F84" s="6"/>
      <c r="G84" s="6">
        <v>0</v>
      </c>
      <c r="H84" s="6"/>
      <c r="I84" s="6">
        <f t="shared" si="4"/>
        <v>-5037711381</v>
      </c>
      <c r="J84" s="6"/>
      <c r="K84" s="8">
        <f t="shared" si="5"/>
        <v>8.5012729269055877E-3</v>
      </c>
      <c r="L84" s="6"/>
      <c r="M84" s="6">
        <v>0</v>
      </c>
      <c r="N84" s="6"/>
      <c r="O84" s="6">
        <v>11613212324</v>
      </c>
      <c r="P84" s="6"/>
      <c r="Q84" s="6">
        <v>226555861</v>
      </c>
      <c r="R84" s="6"/>
      <c r="S84" s="6">
        <f t="shared" si="6"/>
        <v>11839768185</v>
      </c>
      <c r="T84" s="6"/>
      <c r="U84" s="8">
        <f t="shared" si="7"/>
        <v>4.1561386508545399E-2</v>
      </c>
      <c r="V84" s="14"/>
      <c r="W84" s="14"/>
    </row>
    <row r="85" spans="1:23">
      <c r="A85" s="1" t="s">
        <v>28</v>
      </c>
      <c r="C85" s="6">
        <v>0</v>
      </c>
      <c r="D85" s="6"/>
      <c r="E85" s="6">
        <v>8294922929</v>
      </c>
      <c r="F85" s="6"/>
      <c r="G85" s="6">
        <v>0</v>
      </c>
      <c r="H85" s="6"/>
      <c r="I85" s="6">
        <f t="shared" si="4"/>
        <v>8294922929</v>
      </c>
      <c r="J85" s="6"/>
      <c r="K85" s="8">
        <f t="shared" si="5"/>
        <v>-1.3997904682081687E-2</v>
      </c>
      <c r="L85" s="6"/>
      <c r="M85" s="6">
        <v>34046919000</v>
      </c>
      <c r="N85" s="6"/>
      <c r="O85" s="6">
        <v>-58960577787</v>
      </c>
      <c r="P85" s="6"/>
      <c r="Q85" s="6">
        <v>-566851666</v>
      </c>
      <c r="R85" s="6"/>
      <c r="S85" s="6">
        <f t="shared" si="6"/>
        <v>-25480510453</v>
      </c>
      <c r="T85" s="6"/>
      <c r="U85" s="8">
        <f t="shared" si="7"/>
        <v>-8.9444770102326487E-2</v>
      </c>
      <c r="V85" s="14"/>
      <c r="W85" s="14"/>
    </row>
    <row r="86" spans="1:23">
      <c r="A86" s="1" t="s">
        <v>37</v>
      </c>
      <c r="C86" s="6">
        <v>0</v>
      </c>
      <c r="D86" s="6"/>
      <c r="E86" s="6">
        <v>-16801450246</v>
      </c>
      <c r="F86" s="6"/>
      <c r="G86" s="6">
        <v>0</v>
      </c>
      <c r="H86" s="6"/>
      <c r="I86" s="6">
        <f t="shared" si="4"/>
        <v>-16801450246</v>
      </c>
      <c r="J86" s="6"/>
      <c r="K86" s="8">
        <f t="shared" si="5"/>
        <v>2.8352897438264541E-2</v>
      </c>
      <c r="L86" s="6"/>
      <c r="M86" s="6">
        <v>25020309000</v>
      </c>
      <c r="N86" s="6"/>
      <c r="O86" s="6">
        <v>-1570044536</v>
      </c>
      <c r="P86" s="6"/>
      <c r="Q86" s="6">
        <v>-277847944</v>
      </c>
      <c r="R86" s="6"/>
      <c r="S86" s="6">
        <f t="shared" si="6"/>
        <v>23172416520</v>
      </c>
      <c r="T86" s="6"/>
      <c r="U86" s="8">
        <f t="shared" si="7"/>
        <v>8.1342619574668859E-2</v>
      </c>
      <c r="V86" s="14"/>
      <c r="W86" s="14"/>
    </row>
    <row r="87" spans="1:23">
      <c r="A87" s="1" t="s">
        <v>92</v>
      </c>
      <c r="C87" s="6">
        <v>0</v>
      </c>
      <c r="D87" s="6"/>
      <c r="E87" s="6">
        <v>-3336815866</v>
      </c>
      <c r="F87" s="6"/>
      <c r="G87" s="6">
        <v>0</v>
      </c>
      <c r="H87" s="6"/>
      <c r="I87" s="6">
        <f t="shared" si="4"/>
        <v>-3336815866</v>
      </c>
      <c r="J87" s="6"/>
      <c r="K87" s="8">
        <f t="shared" si="5"/>
        <v>5.6309661745774439E-3</v>
      </c>
      <c r="L87" s="6"/>
      <c r="M87" s="6">
        <v>0</v>
      </c>
      <c r="N87" s="6"/>
      <c r="O87" s="6">
        <v>-29349232018</v>
      </c>
      <c r="P87" s="6"/>
      <c r="Q87" s="6">
        <v>-3145</v>
      </c>
      <c r="R87" s="6"/>
      <c r="S87" s="6">
        <f t="shared" si="6"/>
        <v>-29349235163</v>
      </c>
      <c r="T87" s="6"/>
      <c r="U87" s="8">
        <f t="shared" si="7"/>
        <v>-0.10302523556880218</v>
      </c>
      <c r="V87" s="14"/>
      <c r="W87" s="14"/>
    </row>
    <row r="88" spans="1:23">
      <c r="A88" s="1" t="s">
        <v>265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4"/>
        <v>0</v>
      </c>
      <c r="J88" s="6"/>
      <c r="K88" s="8">
        <f t="shared" si="5"/>
        <v>0</v>
      </c>
      <c r="L88" s="6"/>
      <c r="M88" s="6">
        <v>0</v>
      </c>
      <c r="N88" s="6"/>
      <c r="O88" s="6">
        <v>0</v>
      </c>
      <c r="P88" s="6"/>
      <c r="Q88" s="6">
        <v>-12287552368</v>
      </c>
      <c r="R88" s="6"/>
      <c r="S88" s="6">
        <f t="shared" si="6"/>
        <v>-12287552368</v>
      </c>
      <c r="T88" s="6"/>
      <c r="U88" s="8">
        <f t="shared" si="7"/>
        <v>-4.3133252714984666E-2</v>
      </c>
      <c r="V88" s="14"/>
      <c r="W88" s="14"/>
    </row>
    <row r="89" spans="1:23">
      <c r="A89" s="1" t="s">
        <v>27</v>
      </c>
      <c r="C89" s="6">
        <v>21336242400</v>
      </c>
      <c r="D89" s="6"/>
      <c r="E89" s="6">
        <v>-44460959758</v>
      </c>
      <c r="F89" s="6"/>
      <c r="G89" s="6">
        <v>0</v>
      </c>
      <c r="H89" s="6"/>
      <c r="I89" s="6">
        <f t="shared" si="4"/>
        <v>-23124717358</v>
      </c>
      <c r="J89" s="6"/>
      <c r="K89" s="8">
        <f t="shared" si="5"/>
        <v>3.9023580104123698E-2</v>
      </c>
      <c r="L89" s="6"/>
      <c r="M89" s="6">
        <v>21336242400</v>
      </c>
      <c r="N89" s="6"/>
      <c r="O89" s="6">
        <v>-1243986890</v>
      </c>
      <c r="P89" s="6"/>
      <c r="Q89" s="6">
        <v>1547408369</v>
      </c>
      <c r="R89" s="6"/>
      <c r="S89" s="6">
        <f t="shared" si="6"/>
        <v>21639663879</v>
      </c>
      <c r="T89" s="6"/>
      <c r="U89" s="8">
        <f t="shared" si="7"/>
        <v>7.5962165841182622E-2</v>
      </c>
      <c r="V89" s="14"/>
      <c r="W89" s="14"/>
    </row>
    <row r="90" spans="1:23">
      <c r="A90" s="1" t="s">
        <v>36</v>
      </c>
      <c r="C90" s="6">
        <v>0</v>
      </c>
      <c r="D90" s="6"/>
      <c r="E90" s="6">
        <v>-2833508708</v>
      </c>
      <c r="F90" s="6"/>
      <c r="G90" s="6">
        <v>0</v>
      </c>
      <c r="H90" s="6"/>
      <c r="I90" s="6">
        <f t="shared" si="4"/>
        <v>-2833508708</v>
      </c>
      <c r="J90" s="6"/>
      <c r="K90" s="8">
        <f t="shared" si="5"/>
        <v>4.7816218607366918E-3</v>
      </c>
      <c r="L90" s="6"/>
      <c r="M90" s="6">
        <v>12868317000</v>
      </c>
      <c r="N90" s="6"/>
      <c r="O90" s="6">
        <v>8969680851</v>
      </c>
      <c r="P90" s="6"/>
      <c r="Q90" s="6">
        <v>1131931643</v>
      </c>
      <c r="R90" s="6"/>
      <c r="S90" s="6">
        <f t="shared" si="6"/>
        <v>22969929494</v>
      </c>
      <c r="T90" s="6"/>
      <c r="U90" s="8">
        <f t="shared" si="7"/>
        <v>8.0631825121681697E-2</v>
      </c>
      <c r="V90" s="14"/>
      <c r="W90" s="14"/>
    </row>
    <row r="91" spans="1:23">
      <c r="A91" s="1" t="s">
        <v>26</v>
      </c>
      <c r="C91" s="6">
        <v>9766552901</v>
      </c>
      <c r="D91" s="6"/>
      <c r="E91" s="6">
        <v>2162655180</v>
      </c>
      <c r="F91" s="6"/>
      <c r="G91" s="6">
        <v>0</v>
      </c>
      <c r="H91" s="6"/>
      <c r="I91" s="6">
        <f t="shared" si="4"/>
        <v>11929208081</v>
      </c>
      <c r="J91" s="6"/>
      <c r="K91" s="8">
        <f t="shared" si="5"/>
        <v>-2.0130858246646476E-2</v>
      </c>
      <c r="L91" s="6"/>
      <c r="M91" s="6">
        <v>9766552901</v>
      </c>
      <c r="N91" s="6"/>
      <c r="O91" s="6">
        <v>24232837157</v>
      </c>
      <c r="P91" s="6"/>
      <c r="Q91" s="6">
        <v>3909606701</v>
      </c>
      <c r="R91" s="6"/>
      <c r="S91" s="6">
        <f t="shared" si="6"/>
        <v>37908996759</v>
      </c>
      <c r="T91" s="6"/>
      <c r="U91" s="8">
        <f t="shared" si="7"/>
        <v>0.13307274617488585</v>
      </c>
      <c r="V91" s="14"/>
      <c r="W91" s="14"/>
    </row>
    <row r="92" spans="1:23">
      <c r="A92" s="1" t="s">
        <v>97</v>
      </c>
      <c r="C92" s="6">
        <v>1327928762</v>
      </c>
      <c r="D92" s="6"/>
      <c r="E92" s="6">
        <v>-5714824474</v>
      </c>
      <c r="F92" s="6"/>
      <c r="G92" s="6">
        <v>0</v>
      </c>
      <c r="H92" s="6"/>
      <c r="I92" s="6">
        <f t="shared" si="4"/>
        <v>-4386895712</v>
      </c>
      <c r="J92" s="6"/>
      <c r="K92" s="8">
        <f t="shared" si="5"/>
        <v>7.40300404867196E-3</v>
      </c>
      <c r="L92" s="6"/>
      <c r="M92" s="6">
        <v>1327928762</v>
      </c>
      <c r="N92" s="6"/>
      <c r="O92" s="6">
        <v>-24148248365</v>
      </c>
      <c r="P92" s="6"/>
      <c r="Q92" s="6">
        <v>0</v>
      </c>
      <c r="R92" s="6"/>
      <c r="S92" s="6">
        <f t="shared" si="6"/>
        <v>-22820319603</v>
      </c>
      <c r="T92" s="6"/>
      <c r="U92" s="8">
        <f t="shared" si="7"/>
        <v>-8.0106646384379213E-2</v>
      </c>
      <c r="V92" s="14"/>
      <c r="W92" s="14"/>
    </row>
    <row r="93" spans="1:23">
      <c r="A93" s="1" t="s">
        <v>65</v>
      </c>
      <c r="C93" s="6">
        <v>0</v>
      </c>
      <c r="D93" s="6"/>
      <c r="E93" s="6">
        <v>-32401523460</v>
      </c>
      <c r="F93" s="6"/>
      <c r="G93" s="6">
        <v>0</v>
      </c>
      <c r="H93" s="6"/>
      <c r="I93" s="6">
        <f t="shared" si="4"/>
        <v>-32401523460</v>
      </c>
      <c r="J93" s="6"/>
      <c r="K93" s="8">
        <f t="shared" si="5"/>
        <v>5.467843894747218E-2</v>
      </c>
      <c r="L93" s="6"/>
      <c r="M93" s="5">
        <v>34839996198</v>
      </c>
      <c r="N93" s="6"/>
      <c r="O93" s="6">
        <v>-39585491019</v>
      </c>
      <c r="P93" s="6"/>
      <c r="Q93" s="6">
        <v>0</v>
      </c>
      <c r="R93" s="6"/>
      <c r="S93" s="6">
        <f t="shared" si="6"/>
        <v>-4745494821</v>
      </c>
      <c r="T93" s="6"/>
      <c r="U93" s="8">
        <f t="shared" si="7"/>
        <v>-1.6658209970677858E-2</v>
      </c>
      <c r="V93" s="14"/>
      <c r="W93" s="14"/>
    </row>
    <row r="94" spans="1:23">
      <c r="A94" s="1" t="s">
        <v>18</v>
      </c>
      <c r="C94" s="6">
        <v>1698840691</v>
      </c>
      <c r="D94" s="6"/>
      <c r="E94" s="6">
        <v>-9257184806</v>
      </c>
      <c r="F94" s="6"/>
      <c r="G94" s="6">
        <v>0</v>
      </c>
      <c r="H94" s="6"/>
      <c r="I94" s="6">
        <f t="shared" si="4"/>
        <v>-7558344115</v>
      </c>
      <c r="J94" s="6"/>
      <c r="K94" s="8">
        <f t="shared" si="5"/>
        <v>1.2754908198875571E-2</v>
      </c>
      <c r="L94" s="6"/>
      <c r="M94" s="6">
        <v>1698840691</v>
      </c>
      <c r="N94" s="6"/>
      <c r="O94" s="6">
        <v>-14203438822</v>
      </c>
      <c r="P94" s="6"/>
      <c r="Q94" s="6">
        <v>0</v>
      </c>
      <c r="R94" s="6"/>
      <c r="S94" s="6">
        <f t="shared" si="6"/>
        <v>-12504598131</v>
      </c>
      <c r="T94" s="6"/>
      <c r="U94" s="8">
        <f t="shared" si="7"/>
        <v>-4.3895153007721274E-2</v>
      </c>
      <c r="V94" s="14"/>
      <c r="W94" s="14"/>
    </row>
    <row r="95" spans="1:23">
      <c r="A95" s="1" t="s">
        <v>64</v>
      </c>
      <c r="C95" s="6">
        <v>5644261122</v>
      </c>
      <c r="D95" s="6"/>
      <c r="E95" s="6">
        <v>-54037744179</v>
      </c>
      <c r="F95" s="6"/>
      <c r="G95" s="6">
        <v>0</v>
      </c>
      <c r="H95" s="6"/>
      <c r="I95" s="6">
        <f t="shared" si="4"/>
        <v>-48393483057</v>
      </c>
      <c r="J95" s="6"/>
      <c r="K95" s="8">
        <f t="shared" si="5"/>
        <v>8.1665299227498225E-2</v>
      </c>
      <c r="L95" s="6"/>
      <c r="M95" s="6">
        <v>5644261122</v>
      </c>
      <c r="N95" s="6"/>
      <c r="O95" s="6">
        <v>-50977257061</v>
      </c>
      <c r="P95" s="6"/>
      <c r="Q95" s="6">
        <v>0</v>
      </c>
      <c r="R95" s="6"/>
      <c r="S95" s="6">
        <f t="shared" si="6"/>
        <v>-45332995939</v>
      </c>
      <c r="T95" s="6"/>
      <c r="U95" s="8">
        <f t="shared" si="7"/>
        <v>-0.15913336615813969</v>
      </c>
      <c r="V95" s="14"/>
      <c r="W95" s="14"/>
    </row>
    <row r="96" spans="1:23">
      <c r="A96" s="1" t="s">
        <v>104</v>
      </c>
      <c r="C96" s="6">
        <v>2124494100</v>
      </c>
      <c r="D96" s="6"/>
      <c r="E96" s="6">
        <v>638610723</v>
      </c>
      <c r="F96" s="6"/>
      <c r="G96" s="6">
        <v>0</v>
      </c>
      <c r="H96" s="6"/>
      <c r="I96" s="6">
        <f t="shared" si="4"/>
        <v>2763104823</v>
      </c>
      <c r="J96" s="6"/>
      <c r="K96" s="8">
        <f t="shared" si="5"/>
        <v>-4.6628134185228657E-3</v>
      </c>
      <c r="L96" s="6"/>
      <c r="M96" s="6">
        <v>2124494100</v>
      </c>
      <c r="N96" s="6"/>
      <c r="O96" s="6">
        <v>12832060904</v>
      </c>
      <c r="P96" s="6"/>
      <c r="Q96" s="6">
        <v>0</v>
      </c>
      <c r="R96" s="6"/>
      <c r="S96" s="6">
        <f t="shared" si="6"/>
        <v>14956555004</v>
      </c>
      <c r="T96" s="6"/>
      <c r="U96" s="8">
        <f t="shared" si="7"/>
        <v>5.250230863008766E-2</v>
      </c>
      <c r="V96" s="14"/>
      <c r="W96" s="14"/>
    </row>
    <row r="97" spans="1:23">
      <c r="A97" s="1" t="s">
        <v>34</v>
      </c>
      <c r="C97" s="6">
        <v>5910259257</v>
      </c>
      <c r="D97" s="6"/>
      <c r="E97" s="6">
        <v>-15070456458</v>
      </c>
      <c r="F97" s="6"/>
      <c r="G97" s="6">
        <v>0</v>
      </c>
      <c r="H97" s="6"/>
      <c r="I97" s="6">
        <f t="shared" si="4"/>
        <v>-9160197201</v>
      </c>
      <c r="J97" s="6"/>
      <c r="K97" s="8">
        <f t="shared" si="5"/>
        <v>1.5458078198699736E-2</v>
      </c>
      <c r="L97" s="6"/>
      <c r="M97" s="6">
        <v>5910259257</v>
      </c>
      <c r="N97" s="6"/>
      <c r="O97" s="6">
        <v>-30143098553</v>
      </c>
      <c r="P97" s="6"/>
      <c r="Q97" s="6">
        <v>0</v>
      </c>
      <c r="R97" s="6"/>
      <c r="S97" s="6">
        <f t="shared" si="6"/>
        <v>-24232839296</v>
      </c>
      <c r="T97" s="6"/>
      <c r="U97" s="8">
        <f t="shared" si="7"/>
        <v>-8.5065043879532953E-2</v>
      </c>
      <c r="V97" s="14"/>
      <c r="W97" s="14"/>
    </row>
    <row r="98" spans="1:23">
      <c r="A98" s="1" t="s">
        <v>75</v>
      </c>
      <c r="C98" s="6">
        <v>0</v>
      </c>
      <c r="D98" s="6"/>
      <c r="E98" s="6">
        <v>-5120065263</v>
      </c>
      <c r="F98" s="6"/>
      <c r="G98" s="6">
        <v>0</v>
      </c>
      <c r="H98" s="6"/>
      <c r="I98" s="6">
        <f t="shared" si="4"/>
        <v>-5120065263</v>
      </c>
      <c r="J98" s="6"/>
      <c r="K98" s="8">
        <f t="shared" si="5"/>
        <v>8.6402473092238551E-3</v>
      </c>
      <c r="L98" s="6"/>
      <c r="M98" s="6">
        <v>12828851538</v>
      </c>
      <c r="N98" s="6"/>
      <c r="O98" s="6">
        <v>25052700690</v>
      </c>
      <c r="P98" s="6"/>
      <c r="Q98" s="6">
        <v>0</v>
      </c>
      <c r="R98" s="6"/>
      <c r="S98" s="6">
        <f t="shared" si="6"/>
        <v>37881552228</v>
      </c>
      <c r="T98" s="6"/>
      <c r="U98" s="8">
        <f t="shared" si="7"/>
        <v>0.13297640706227706</v>
      </c>
      <c r="V98" s="14"/>
      <c r="W98" s="14"/>
    </row>
    <row r="99" spans="1:23">
      <c r="A99" s="1" t="s">
        <v>73</v>
      </c>
      <c r="C99" s="6">
        <v>0</v>
      </c>
      <c r="D99" s="6"/>
      <c r="E99" s="6">
        <v>1334271764</v>
      </c>
      <c r="F99" s="6"/>
      <c r="G99" s="6">
        <v>0</v>
      </c>
      <c r="H99" s="6"/>
      <c r="I99" s="6">
        <f t="shared" si="4"/>
        <v>1334271764</v>
      </c>
      <c r="J99" s="6"/>
      <c r="K99" s="8">
        <f t="shared" si="5"/>
        <v>-2.2516193498517065E-3</v>
      </c>
      <c r="L99" s="6"/>
      <c r="M99" s="6">
        <v>10969100308</v>
      </c>
      <c r="N99" s="6"/>
      <c r="O99" s="6">
        <v>10712686464</v>
      </c>
      <c r="P99" s="6"/>
      <c r="Q99" s="6">
        <v>0</v>
      </c>
      <c r="R99" s="6"/>
      <c r="S99" s="6">
        <f t="shared" si="6"/>
        <v>21681786772</v>
      </c>
      <c r="T99" s="6"/>
      <c r="U99" s="8">
        <f t="shared" si="7"/>
        <v>7.6110030715686602E-2</v>
      </c>
      <c r="V99" s="14"/>
      <c r="W99" s="14"/>
    </row>
    <row r="100" spans="1:23">
      <c r="A100" s="1" t="s">
        <v>72</v>
      </c>
      <c r="C100" s="6">
        <v>0</v>
      </c>
      <c r="D100" s="6"/>
      <c r="E100" s="6">
        <v>14520974876</v>
      </c>
      <c r="F100" s="6"/>
      <c r="G100" s="6">
        <v>0</v>
      </c>
      <c r="H100" s="6"/>
      <c r="I100" s="6">
        <f t="shared" si="4"/>
        <v>14520974876</v>
      </c>
      <c r="J100" s="6"/>
      <c r="K100" s="8">
        <f t="shared" si="5"/>
        <v>-2.4504534152393322E-2</v>
      </c>
      <c r="L100" s="6"/>
      <c r="M100" s="6">
        <v>40236055218</v>
      </c>
      <c r="N100" s="6"/>
      <c r="O100" s="6">
        <v>37519589735</v>
      </c>
      <c r="P100" s="6"/>
      <c r="Q100" s="6">
        <v>0</v>
      </c>
      <c r="R100" s="6"/>
      <c r="S100" s="6">
        <f t="shared" si="6"/>
        <v>77755644953</v>
      </c>
      <c r="T100" s="6"/>
      <c r="U100" s="8">
        <f t="shared" si="7"/>
        <v>0.27294727080949688</v>
      </c>
      <c r="V100" s="14"/>
      <c r="W100" s="14"/>
    </row>
    <row r="101" spans="1:23">
      <c r="A101" s="1" t="s">
        <v>22</v>
      </c>
      <c r="C101" s="6">
        <v>9620673911</v>
      </c>
      <c r="D101" s="6"/>
      <c r="E101" s="6">
        <v>-15743595616</v>
      </c>
      <c r="F101" s="6"/>
      <c r="G101" s="6">
        <v>0</v>
      </c>
      <c r="H101" s="6"/>
      <c r="I101" s="6">
        <f t="shared" si="4"/>
        <v>-6122921705</v>
      </c>
      <c r="J101" s="6"/>
      <c r="K101" s="8">
        <f t="shared" si="5"/>
        <v>1.0332594423848575E-2</v>
      </c>
      <c r="L101" s="6"/>
      <c r="M101" s="6">
        <v>9620673911</v>
      </c>
      <c r="N101" s="6"/>
      <c r="O101" s="6">
        <v>20433675362</v>
      </c>
      <c r="P101" s="6"/>
      <c r="Q101" s="6">
        <v>0</v>
      </c>
      <c r="R101" s="6"/>
      <c r="S101" s="6">
        <f t="shared" si="6"/>
        <v>30054349273</v>
      </c>
      <c r="T101" s="6"/>
      <c r="U101" s="8">
        <f t="shared" si="7"/>
        <v>0.10550041241352003</v>
      </c>
      <c r="V101" s="14"/>
      <c r="W101" s="14"/>
    </row>
    <row r="102" spans="1:23">
      <c r="A102" s="1" t="s">
        <v>56</v>
      </c>
      <c r="C102" s="6">
        <v>0</v>
      </c>
      <c r="D102" s="6"/>
      <c r="E102" s="6">
        <v>816931642</v>
      </c>
      <c r="F102" s="6"/>
      <c r="G102" s="6">
        <v>0</v>
      </c>
      <c r="H102" s="6"/>
      <c r="I102" s="6">
        <f t="shared" si="4"/>
        <v>816931642</v>
      </c>
      <c r="J102" s="6"/>
      <c r="K102" s="8">
        <f t="shared" si="5"/>
        <v>-1.3785940332867051E-3</v>
      </c>
      <c r="L102" s="6"/>
      <c r="M102" s="6">
        <v>7874439547</v>
      </c>
      <c r="N102" s="6"/>
      <c r="O102" s="6">
        <v>-1670702301</v>
      </c>
      <c r="P102" s="6"/>
      <c r="Q102" s="6">
        <v>0</v>
      </c>
      <c r="R102" s="6"/>
      <c r="S102" s="6">
        <f t="shared" si="6"/>
        <v>6203737246</v>
      </c>
      <c r="T102" s="6"/>
      <c r="U102" s="8">
        <f t="shared" si="7"/>
        <v>2.1777108930656399E-2</v>
      </c>
      <c r="V102" s="14"/>
      <c r="W102" s="14"/>
    </row>
    <row r="103" spans="1:23">
      <c r="A103" s="1" t="s">
        <v>15</v>
      </c>
      <c r="C103" s="6">
        <v>0</v>
      </c>
      <c r="D103" s="6"/>
      <c r="E103" s="6">
        <v>-13910561466</v>
      </c>
      <c r="F103" s="6"/>
      <c r="G103" s="6">
        <v>0</v>
      </c>
      <c r="H103" s="6"/>
      <c r="I103" s="6">
        <f t="shared" si="4"/>
        <v>-13910561466</v>
      </c>
      <c r="J103" s="6"/>
      <c r="K103" s="8">
        <f t="shared" si="5"/>
        <v>2.3474445168688376E-2</v>
      </c>
      <c r="L103" s="6"/>
      <c r="M103" s="6">
        <v>1009875049</v>
      </c>
      <c r="N103" s="6"/>
      <c r="O103" s="6">
        <v>-28379144457</v>
      </c>
      <c r="P103" s="6"/>
      <c r="Q103" s="6">
        <v>0</v>
      </c>
      <c r="R103" s="6"/>
      <c r="S103" s="6">
        <f t="shared" si="6"/>
        <v>-27369269408</v>
      </c>
      <c r="T103" s="6"/>
      <c r="U103" s="8">
        <f t="shared" si="7"/>
        <v>-9.6074920264361208E-2</v>
      </c>
      <c r="V103" s="14"/>
      <c r="W103" s="14"/>
    </row>
    <row r="104" spans="1:23">
      <c r="A104" s="1" t="s">
        <v>17</v>
      </c>
      <c r="C104" s="6">
        <v>41331618</v>
      </c>
      <c r="D104" s="6"/>
      <c r="E104" s="6">
        <v>-4643161924</v>
      </c>
      <c r="F104" s="6"/>
      <c r="G104" s="6">
        <v>0</v>
      </c>
      <c r="H104" s="6"/>
      <c r="I104" s="6">
        <f t="shared" si="4"/>
        <v>-4601830306</v>
      </c>
      <c r="J104" s="6"/>
      <c r="K104" s="8">
        <f t="shared" si="5"/>
        <v>7.7657119346217374E-3</v>
      </c>
      <c r="L104" s="6"/>
      <c r="M104" s="6">
        <v>41331618</v>
      </c>
      <c r="N104" s="6"/>
      <c r="O104" s="6">
        <v>-10530882716</v>
      </c>
      <c r="P104" s="6"/>
      <c r="Q104" s="6">
        <v>0</v>
      </c>
      <c r="R104" s="6"/>
      <c r="S104" s="6">
        <f t="shared" si="6"/>
        <v>-10489551098</v>
      </c>
      <c r="T104" s="6"/>
      <c r="U104" s="8">
        <f t="shared" si="7"/>
        <v>-3.6821691157554938E-2</v>
      </c>
      <c r="V104" s="14"/>
      <c r="W104" s="14"/>
    </row>
    <row r="105" spans="1:23">
      <c r="A105" s="1" t="s">
        <v>21</v>
      </c>
      <c r="C105" s="6">
        <v>4531444419</v>
      </c>
      <c r="D105" s="6"/>
      <c r="E105" s="6">
        <v>-3551479213</v>
      </c>
      <c r="F105" s="6"/>
      <c r="G105" s="6">
        <v>0</v>
      </c>
      <c r="H105" s="6"/>
      <c r="I105" s="6">
        <f t="shared" si="4"/>
        <v>979965206</v>
      </c>
      <c r="J105" s="6"/>
      <c r="K105" s="8">
        <f t="shared" ref="K105:K129" si="8">I105/$I$131</f>
        <v>-1.653717540567705E-3</v>
      </c>
      <c r="L105" s="6"/>
      <c r="M105" s="6">
        <v>4531444419</v>
      </c>
      <c r="N105" s="6"/>
      <c r="O105" s="6">
        <v>4945429679</v>
      </c>
      <c r="P105" s="6"/>
      <c r="Q105" s="6">
        <v>0</v>
      </c>
      <c r="R105" s="6"/>
      <c r="S105" s="6">
        <f t="shared" si="6"/>
        <v>9476874098</v>
      </c>
      <c r="T105" s="6"/>
      <c r="U105" s="8">
        <f t="shared" si="7"/>
        <v>3.3266869851286754E-2</v>
      </c>
      <c r="V105" s="14"/>
      <c r="W105" s="14"/>
    </row>
    <row r="106" spans="1:23">
      <c r="A106" s="1" t="s">
        <v>94</v>
      </c>
      <c r="C106" s="6">
        <v>0</v>
      </c>
      <c r="D106" s="6"/>
      <c r="E106" s="6">
        <v>-5869428265</v>
      </c>
      <c r="F106" s="6"/>
      <c r="G106" s="6">
        <v>0</v>
      </c>
      <c r="H106" s="6"/>
      <c r="I106" s="6">
        <f t="shared" si="4"/>
        <v>-5869428265</v>
      </c>
      <c r="J106" s="6"/>
      <c r="K106" s="8">
        <f t="shared" si="8"/>
        <v>9.9048174521967382E-3</v>
      </c>
      <c r="L106" s="6"/>
      <c r="M106" s="6">
        <v>17650000000</v>
      </c>
      <c r="N106" s="6"/>
      <c r="O106" s="6">
        <v>-19330830024</v>
      </c>
      <c r="P106" s="6"/>
      <c r="Q106" s="6">
        <v>0</v>
      </c>
      <c r="R106" s="6"/>
      <c r="S106" s="6">
        <f t="shared" si="6"/>
        <v>-1680830024</v>
      </c>
      <c r="T106" s="6"/>
      <c r="U106" s="8">
        <f t="shared" si="7"/>
        <v>-5.9002528758236531E-3</v>
      </c>
      <c r="V106" s="14"/>
      <c r="W106" s="14"/>
    </row>
    <row r="107" spans="1:23">
      <c r="A107" s="1" t="s">
        <v>101</v>
      </c>
      <c r="C107" s="6">
        <v>28854078949</v>
      </c>
      <c r="D107" s="6"/>
      <c r="E107" s="6">
        <v>-45164567613</v>
      </c>
      <c r="F107" s="6"/>
      <c r="G107" s="6">
        <v>0</v>
      </c>
      <c r="H107" s="6"/>
      <c r="I107" s="6">
        <f t="shared" si="4"/>
        <v>-16310488664</v>
      </c>
      <c r="J107" s="6"/>
      <c r="K107" s="8">
        <f t="shared" si="8"/>
        <v>2.7524386614689169E-2</v>
      </c>
      <c r="L107" s="6"/>
      <c r="M107" s="6">
        <v>28854078949</v>
      </c>
      <c r="N107" s="6"/>
      <c r="O107" s="6">
        <v>-14993058645</v>
      </c>
      <c r="P107" s="6"/>
      <c r="Q107" s="6">
        <v>0</v>
      </c>
      <c r="R107" s="6"/>
      <c r="S107" s="6">
        <f t="shared" si="6"/>
        <v>13861020304</v>
      </c>
      <c r="T107" s="6"/>
      <c r="U107" s="8">
        <f t="shared" si="7"/>
        <v>4.8656630202201838E-2</v>
      </c>
      <c r="V107" s="14"/>
      <c r="W107" s="14"/>
    </row>
    <row r="108" spans="1:23">
      <c r="A108" s="1" t="s">
        <v>77</v>
      </c>
      <c r="C108" s="6">
        <v>0</v>
      </c>
      <c r="D108" s="6"/>
      <c r="E108" s="6">
        <v>-8852214874</v>
      </c>
      <c r="F108" s="6"/>
      <c r="G108" s="6">
        <v>0</v>
      </c>
      <c r="H108" s="6"/>
      <c r="I108" s="6">
        <f t="shared" si="4"/>
        <v>-8852214874</v>
      </c>
      <c r="J108" s="6"/>
      <c r="K108" s="8">
        <f t="shared" si="8"/>
        <v>1.4938349770357191E-2</v>
      </c>
      <c r="L108" s="6"/>
      <c r="M108" s="6">
        <v>6027580452</v>
      </c>
      <c r="N108" s="6"/>
      <c r="O108" s="6">
        <v>-10589096639</v>
      </c>
      <c r="P108" s="6"/>
      <c r="Q108" s="6">
        <v>0</v>
      </c>
      <c r="R108" s="6"/>
      <c r="S108" s="6">
        <f t="shared" si="6"/>
        <v>-4561516187</v>
      </c>
      <c r="T108" s="6"/>
      <c r="U108" s="8">
        <f t="shared" si="7"/>
        <v>-1.6012385914200504E-2</v>
      </c>
      <c r="V108" s="14"/>
      <c r="W108" s="14"/>
    </row>
    <row r="109" spans="1:23">
      <c r="A109" s="1" t="s">
        <v>76</v>
      </c>
      <c r="C109" s="6">
        <v>0</v>
      </c>
      <c r="D109" s="6"/>
      <c r="E109" s="6">
        <v>-11405926561</v>
      </c>
      <c r="F109" s="6"/>
      <c r="G109" s="6">
        <v>0</v>
      </c>
      <c r="H109" s="6"/>
      <c r="I109" s="6">
        <f t="shared" si="4"/>
        <v>-11405926561</v>
      </c>
      <c r="J109" s="6"/>
      <c r="K109" s="8">
        <f t="shared" si="8"/>
        <v>1.9247806661773236E-2</v>
      </c>
      <c r="L109" s="6"/>
      <c r="M109" s="6">
        <v>10939224983</v>
      </c>
      <c r="N109" s="6"/>
      <c r="O109" s="6">
        <v>-35110086626</v>
      </c>
      <c r="P109" s="6"/>
      <c r="Q109" s="6">
        <v>0</v>
      </c>
      <c r="R109" s="6"/>
      <c r="S109" s="6">
        <f t="shared" si="6"/>
        <v>-24170861643</v>
      </c>
      <c r="T109" s="6"/>
      <c r="U109" s="8">
        <f t="shared" si="7"/>
        <v>-8.4847482424698986E-2</v>
      </c>
      <c r="V109" s="14"/>
      <c r="W109" s="14"/>
    </row>
    <row r="110" spans="1:23">
      <c r="A110" s="1" t="s">
        <v>60</v>
      </c>
      <c r="C110" s="6">
        <v>0</v>
      </c>
      <c r="D110" s="6"/>
      <c r="E110" s="6">
        <v>-4777914696</v>
      </c>
      <c r="F110" s="6"/>
      <c r="G110" s="6">
        <v>0</v>
      </c>
      <c r="H110" s="6"/>
      <c r="I110" s="6">
        <f t="shared" si="4"/>
        <v>-4777914696</v>
      </c>
      <c r="J110" s="6"/>
      <c r="K110" s="8">
        <f t="shared" si="8"/>
        <v>8.06285906043833E-3</v>
      </c>
      <c r="L110" s="6"/>
      <c r="M110" s="6">
        <v>16493547</v>
      </c>
      <c r="N110" s="6"/>
      <c r="O110" s="6">
        <v>-45619388480</v>
      </c>
      <c r="P110" s="6"/>
      <c r="Q110" s="6">
        <v>0</v>
      </c>
      <c r="R110" s="6"/>
      <c r="S110" s="6">
        <f t="shared" si="6"/>
        <v>-45602894933</v>
      </c>
      <c r="T110" s="6"/>
      <c r="U110" s="8">
        <f t="shared" si="7"/>
        <v>-0.16008079825584859</v>
      </c>
      <c r="V110" s="14"/>
      <c r="W110" s="14"/>
    </row>
    <row r="111" spans="1:23">
      <c r="A111" s="1" t="s">
        <v>35</v>
      </c>
      <c r="C111" s="6">
        <v>0</v>
      </c>
      <c r="D111" s="6"/>
      <c r="E111" s="6">
        <v>1740674686</v>
      </c>
      <c r="F111" s="6"/>
      <c r="G111" s="6">
        <v>0</v>
      </c>
      <c r="H111" s="6"/>
      <c r="I111" s="6">
        <f t="shared" si="4"/>
        <v>1740674686</v>
      </c>
      <c r="J111" s="6"/>
      <c r="K111" s="8">
        <f t="shared" si="8"/>
        <v>-2.9374351691629163E-3</v>
      </c>
      <c r="L111" s="6"/>
      <c r="M111" s="6">
        <v>6200729482</v>
      </c>
      <c r="N111" s="6"/>
      <c r="O111" s="6">
        <v>-12154204543</v>
      </c>
      <c r="P111" s="6"/>
      <c r="Q111" s="6">
        <v>0</v>
      </c>
      <c r="R111" s="6"/>
      <c r="S111" s="6">
        <f t="shared" si="6"/>
        <v>-5953475061</v>
      </c>
      <c r="T111" s="6"/>
      <c r="U111" s="8">
        <f t="shared" si="7"/>
        <v>-2.0898608335312343E-2</v>
      </c>
      <c r="V111" s="14"/>
      <c r="W111" s="14"/>
    </row>
    <row r="112" spans="1:23">
      <c r="A112" s="1" t="s">
        <v>70</v>
      </c>
      <c r="C112" s="6">
        <v>0</v>
      </c>
      <c r="D112" s="6"/>
      <c r="E112" s="6">
        <v>-18269217507</v>
      </c>
      <c r="F112" s="6"/>
      <c r="G112" s="6">
        <v>0</v>
      </c>
      <c r="H112" s="6"/>
      <c r="I112" s="6">
        <f t="shared" si="4"/>
        <v>-18269217507</v>
      </c>
      <c r="J112" s="6"/>
      <c r="K112" s="8">
        <f t="shared" si="8"/>
        <v>3.0829794015944378E-2</v>
      </c>
      <c r="L112" s="6"/>
      <c r="M112" s="6">
        <v>22583565567</v>
      </c>
      <c r="N112" s="6"/>
      <c r="O112" s="6">
        <v>3972460827</v>
      </c>
      <c r="P112" s="6"/>
      <c r="Q112" s="6">
        <v>0</v>
      </c>
      <c r="R112" s="6"/>
      <c r="S112" s="6">
        <f t="shared" si="6"/>
        <v>26556026394</v>
      </c>
      <c r="T112" s="6"/>
      <c r="U112" s="8">
        <f t="shared" si="7"/>
        <v>9.3220176260753976E-2</v>
      </c>
      <c r="V112" s="14"/>
      <c r="W112" s="14"/>
    </row>
    <row r="113" spans="1:23">
      <c r="A113" s="1" t="s">
        <v>31</v>
      </c>
      <c r="C113" s="6">
        <v>0</v>
      </c>
      <c r="D113" s="6"/>
      <c r="E113" s="6">
        <v>-1485110700</v>
      </c>
      <c r="F113" s="6"/>
      <c r="G113" s="6">
        <v>0</v>
      </c>
      <c r="H113" s="6"/>
      <c r="I113" s="6">
        <f t="shared" si="4"/>
        <v>-1485110700</v>
      </c>
      <c r="J113" s="6"/>
      <c r="K113" s="8">
        <f t="shared" si="8"/>
        <v>2.5061640956615585E-3</v>
      </c>
      <c r="L113" s="6"/>
      <c r="M113" s="6">
        <v>8160000000</v>
      </c>
      <c r="N113" s="6"/>
      <c r="O113" s="6">
        <v>-17350148700</v>
      </c>
      <c r="P113" s="6"/>
      <c r="Q113" s="6">
        <v>0</v>
      </c>
      <c r="R113" s="6"/>
      <c r="S113" s="6">
        <f t="shared" si="6"/>
        <v>-9190148700</v>
      </c>
      <c r="T113" s="6"/>
      <c r="U113" s="8">
        <f t="shared" si="7"/>
        <v>-3.2260371674811307E-2</v>
      </c>
      <c r="V113" s="14"/>
      <c r="W113" s="14"/>
    </row>
    <row r="114" spans="1:23">
      <c r="A114" s="1" t="s">
        <v>58</v>
      </c>
      <c r="C114" s="6">
        <v>646201888</v>
      </c>
      <c r="D114" s="6"/>
      <c r="E114" s="6">
        <v>-2194771035</v>
      </c>
      <c r="F114" s="6"/>
      <c r="G114" s="6">
        <v>0</v>
      </c>
      <c r="H114" s="6"/>
      <c r="I114" s="6">
        <f t="shared" si="4"/>
        <v>-1548569147</v>
      </c>
      <c r="J114" s="6"/>
      <c r="K114" s="8">
        <f t="shared" si="8"/>
        <v>2.6132519251666868E-3</v>
      </c>
      <c r="L114" s="6"/>
      <c r="M114" s="6">
        <v>646201888</v>
      </c>
      <c r="N114" s="6"/>
      <c r="O114" s="6">
        <v>-3310742448</v>
      </c>
      <c r="P114" s="6"/>
      <c r="Q114" s="6">
        <v>0</v>
      </c>
      <c r="R114" s="6"/>
      <c r="S114" s="6">
        <f t="shared" si="6"/>
        <v>-2664540560</v>
      </c>
      <c r="T114" s="6"/>
      <c r="U114" s="8">
        <f t="shared" si="7"/>
        <v>-9.3533925961622206E-3</v>
      </c>
      <c r="V114" s="14"/>
      <c r="W114" s="14"/>
    </row>
    <row r="115" spans="1:23">
      <c r="A115" s="1" t="s">
        <v>47</v>
      </c>
      <c r="C115" s="6">
        <v>0</v>
      </c>
      <c r="D115" s="6"/>
      <c r="E115" s="6">
        <v>-488605072</v>
      </c>
      <c r="F115" s="6"/>
      <c r="G115" s="6">
        <v>0</v>
      </c>
      <c r="H115" s="6"/>
      <c r="I115" s="6">
        <f t="shared" si="4"/>
        <v>-488605072</v>
      </c>
      <c r="J115" s="6"/>
      <c r="K115" s="8">
        <f t="shared" si="8"/>
        <v>8.2453414981423993E-4</v>
      </c>
      <c r="L115" s="6"/>
      <c r="M115" s="6">
        <v>0</v>
      </c>
      <c r="N115" s="6"/>
      <c r="O115" s="6">
        <v>5730753933</v>
      </c>
      <c r="P115" s="6"/>
      <c r="Q115" s="6">
        <v>0</v>
      </c>
      <c r="R115" s="6"/>
      <c r="S115" s="6">
        <f t="shared" si="6"/>
        <v>5730753933</v>
      </c>
      <c r="T115" s="6"/>
      <c r="U115" s="8">
        <f t="shared" si="7"/>
        <v>2.0116785689818784E-2</v>
      </c>
      <c r="V115" s="14"/>
      <c r="W115" s="14"/>
    </row>
    <row r="116" spans="1:23">
      <c r="A116" s="1" t="s">
        <v>16</v>
      </c>
      <c r="C116" s="6">
        <v>0</v>
      </c>
      <c r="D116" s="6"/>
      <c r="E116" s="6">
        <v>-897291458</v>
      </c>
      <c r="F116" s="6"/>
      <c r="G116" s="6">
        <v>0</v>
      </c>
      <c r="H116" s="6"/>
      <c r="I116" s="6">
        <f t="shared" si="4"/>
        <v>-897291458</v>
      </c>
      <c r="J116" s="6"/>
      <c r="K116" s="8">
        <f t="shared" si="8"/>
        <v>1.5142033758045184E-3</v>
      </c>
      <c r="L116" s="6"/>
      <c r="M116" s="6">
        <v>0</v>
      </c>
      <c r="N116" s="6"/>
      <c r="O116" s="6">
        <v>-9867597171</v>
      </c>
      <c r="P116" s="6"/>
      <c r="Q116" s="6">
        <v>0</v>
      </c>
      <c r="R116" s="6"/>
      <c r="S116" s="6">
        <f t="shared" si="6"/>
        <v>-9867597171</v>
      </c>
      <c r="T116" s="6"/>
      <c r="U116" s="8">
        <f t="shared" si="7"/>
        <v>-3.4638433246871901E-2</v>
      </c>
      <c r="V116" s="14"/>
      <c r="W116" s="14"/>
    </row>
    <row r="117" spans="1:23">
      <c r="A117" s="1" t="s">
        <v>49</v>
      </c>
      <c r="C117" s="6">
        <v>0</v>
      </c>
      <c r="D117" s="6"/>
      <c r="E117" s="6">
        <v>-22704996544</v>
      </c>
      <c r="F117" s="6"/>
      <c r="G117" s="6">
        <v>0</v>
      </c>
      <c r="H117" s="6"/>
      <c r="I117" s="6">
        <f t="shared" si="4"/>
        <v>-22704996544</v>
      </c>
      <c r="J117" s="6"/>
      <c r="K117" s="8">
        <f t="shared" si="8"/>
        <v>3.8315289985246602E-2</v>
      </c>
      <c r="L117" s="6"/>
      <c r="M117" s="6">
        <v>0</v>
      </c>
      <c r="N117" s="6"/>
      <c r="O117" s="6">
        <v>5933486571</v>
      </c>
      <c r="P117" s="6"/>
      <c r="Q117" s="6">
        <v>0</v>
      </c>
      <c r="R117" s="6"/>
      <c r="S117" s="6">
        <f t="shared" si="6"/>
        <v>5933486571</v>
      </c>
      <c r="T117" s="6"/>
      <c r="U117" s="8">
        <f t="shared" si="7"/>
        <v>2.0828442319759381E-2</v>
      </c>
      <c r="V117" s="14"/>
      <c r="W117" s="14"/>
    </row>
    <row r="118" spans="1:23">
      <c r="A118" s="1" t="s">
        <v>52</v>
      </c>
      <c r="C118" s="6">
        <v>0</v>
      </c>
      <c r="D118" s="6"/>
      <c r="E118" s="6">
        <v>469772455</v>
      </c>
      <c r="F118" s="6"/>
      <c r="G118" s="6">
        <v>0</v>
      </c>
      <c r="H118" s="6"/>
      <c r="I118" s="6">
        <f t="shared" si="4"/>
        <v>469772455</v>
      </c>
      <c r="J118" s="6"/>
      <c r="K118" s="8">
        <f t="shared" si="8"/>
        <v>-7.9275360405913528E-4</v>
      </c>
      <c r="L118" s="6"/>
      <c r="M118" s="6">
        <v>0</v>
      </c>
      <c r="N118" s="6"/>
      <c r="O118" s="6">
        <v>4203889321</v>
      </c>
      <c r="P118" s="6"/>
      <c r="Q118" s="6">
        <v>0</v>
      </c>
      <c r="R118" s="6"/>
      <c r="S118" s="6">
        <f t="shared" si="6"/>
        <v>4203889321</v>
      </c>
      <c r="T118" s="6"/>
      <c r="U118" s="8">
        <f t="shared" si="7"/>
        <v>1.4757000827987705E-2</v>
      </c>
      <c r="V118" s="14"/>
      <c r="W118" s="14"/>
    </row>
    <row r="119" spans="1:23">
      <c r="A119" s="1" t="s">
        <v>23</v>
      </c>
      <c r="C119" s="6">
        <v>0</v>
      </c>
      <c r="D119" s="6"/>
      <c r="E119" s="6">
        <v>-505832348</v>
      </c>
      <c r="F119" s="6"/>
      <c r="G119" s="6">
        <v>0</v>
      </c>
      <c r="H119" s="6"/>
      <c r="I119" s="6">
        <f t="shared" si="4"/>
        <v>-505832348</v>
      </c>
      <c r="J119" s="6"/>
      <c r="K119" s="8">
        <f t="shared" si="8"/>
        <v>8.536056396211964E-4</v>
      </c>
      <c r="L119" s="6"/>
      <c r="M119" s="6">
        <v>0</v>
      </c>
      <c r="N119" s="6"/>
      <c r="O119" s="6">
        <v>29291209115</v>
      </c>
      <c r="P119" s="6"/>
      <c r="Q119" s="6">
        <v>0</v>
      </c>
      <c r="R119" s="6"/>
      <c r="S119" s="6">
        <f t="shared" si="6"/>
        <v>29291209115</v>
      </c>
      <c r="T119" s="6"/>
      <c r="U119" s="8">
        <f t="shared" si="7"/>
        <v>0.10282154551585446</v>
      </c>
      <c r="V119" s="14"/>
      <c r="W119" s="14"/>
    </row>
    <row r="120" spans="1:23">
      <c r="A120" s="1" t="s">
        <v>83</v>
      </c>
      <c r="C120" s="6">
        <v>0</v>
      </c>
      <c r="D120" s="6"/>
      <c r="E120" s="6">
        <v>1142794174</v>
      </c>
      <c r="F120" s="6"/>
      <c r="G120" s="6">
        <v>0</v>
      </c>
      <c r="H120" s="6"/>
      <c r="I120" s="6">
        <f t="shared" si="4"/>
        <v>1142794174</v>
      </c>
      <c r="J120" s="6"/>
      <c r="K120" s="8">
        <f t="shared" si="8"/>
        <v>-1.928495786617124E-3</v>
      </c>
      <c r="L120" s="6"/>
      <c r="M120" s="6">
        <v>0</v>
      </c>
      <c r="N120" s="6"/>
      <c r="O120" s="6">
        <v>1680233949</v>
      </c>
      <c r="P120" s="6"/>
      <c r="Q120" s="6">
        <v>0</v>
      </c>
      <c r="R120" s="6"/>
      <c r="S120" s="6">
        <f t="shared" si="6"/>
        <v>1680233949</v>
      </c>
      <c r="T120" s="6"/>
      <c r="U120" s="8">
        <f t="shared" si="7"/>
        <v>5.8981604612530309E-3</v>
      </c>
      <c r="V120" s="14"/>
      <c r="W120" s="14"/>
    </row>
    <row r="121" spans="1:23">
      <c r="A121" s="1" t="s">
        <v>63</v>
      </c>
      <c r="C121" s="6">
        <v>0</v>
      </c>
      <c r="D121" s="6"/>
      <c r="E121" s="6">
        <v>6764598641</v>
      </c>
      <c r="F121" s="6"/>
      <c r="G121" s="6">
        <v>0</v>
      </c>
      <c r="H121" s="6"/>
      <c r="I121" s="6">
        <f t="shared" si="4"/>
        <v>6764598641</v>
      </c>
      <c r="J121" s="6"/>
      <c r="K121" s="8">
        <f t="shared" si="8"/>
        <v>-1.1415441445297762E-2</v>
      </c>
      <c r="L121" s="6"/>
      <c r="M121" s="6">
        <v>0</v>
      </c>
      <c r="N121" s="6"/>
      <c r="O121" s="6">
        <v>8437266917</v>
      </c>
      <c r="P121" s="6"/>
      <c r="Q121" s="6">
        <v>0</v>
      </c>
      <c r="R121" s="6"/>
      <c r="S121" s="6">
        <f t="shared" si="6"/>
        <v>8437266917</v>
      </c>
      <c r="T121" s="6"/>
      <c r="U121" s="8">
        <f t="shared" si="7"/>
        <v>2.9617514965999334E-2</v>
      </c>
      <c r="V121" s="14"/>
      <c r="W121" s="14"/>
    </row>
    <row r="122" spans="1:23">
      <c r="A122" s="1" t="s">
        <v>62</v>
      </c>
      <c r="C122" s="6">
        <v>0</v>
      </c>
      <c r="D122" s="6"/>
      <c r="E122" s="6">
        <v>-5185251817</v>
      </c>
      <c r="F122" s="6"/>
      <c r="G122" s="6">
        <v>0</v>
      </c>
      <c r="H122" s="6"/>
      <c r="I122" s="6">
        <f t="shared" si="4"/>
        <v>-5185251817</v>
      </c>
      <c r="J122" s="6"/>
      <c r="K122" s="8">
        <f t="shared" si="8"/>
        <v>8.7502513655913043E-3</v>
      </c>
      <c r="L122" s="6"/>
      <c r="M122" s="6">
        <v>0</v>
      </c>
      <c r="N122" s="6"/>
      <c r="O122" s="6">
        <v>-18721315830</v>
      </c>
      <c r="P122" s="6"/>
      <c r="Q122" s="6">
        <v>0</v>
      </c>
      <c r="R122" s="6"/>
      <c r="S122" s="6">
        <f t="shared" si="6"/>
        <v>-18721315830</v>
      </c>
      <c r="T122" s="6"/>
      <c r="U122" s="8">
        <f t="shared" si="7"/>
        <v>-6.5717827494709474E-2</v>
      </c>
      <c r="V122" s="14"/>
      <c r="W122" s="14"/>
    </row>
    <row r="123" spans="1:23">
      <c r="A123" s="1" t="s">
        <v>79</v>
      </c>
      <c r="C123" s="6">
        <v>0</v>
      </c>
      <c r="D123" s="6"/>
      <c r="E123" s="6">
        <v>0</v>
      </c>
      <c r="F123" s="6"/>
      <c r="G123" s="6">
        <v>0</v>
      </c>
      <c r="H123" s="6"/>
      <c r="I123" s="6">
        <f t="shared" si="4"/>
        <v>0</v>
      </c>
      <c r="J123" s="6"/>
      <c r="K123" s="8">
        <f t="shared" si="8"/>
        <v>0</v>
      </c>
      <c r="L123" s="6"/>
      <c r="M123" s="6">
        <v>0</v>
      </c>
      <c r="N123" s="6"/>
      <c r="O123" s="6">
        <v>-268553844</v>
      </c>
      <c r="P123" s="6"/>
      <c r="Q123" s="6">
        <v>0</v>
      </c>
      <c r="R123" s="6"/>
      <c r="S123" s="6">
        <f t="shared" si="6"/>
        <v>-268553844</v>
      </c>
      <c r="T123" s="6"/>
      <c r="U123" s="8">
        <f t="shared" si="7"/>
        <v>-9.4271018945964321E-4</v>
      </c>
      <c r="V123" s="14"/>
      <c r="W123" s="14"/>
    </row>
    <row r="124" spans="1:23">
      <c r="A124" s="1" t="s">
        <v>46</v>
      </c>
      <c r="C124" s="6">
        <v>0</v>
      </c>
      <c r="D124" s="6"/>
      <c r="E124" s="6">
        <v>629238537</v>
      </c>
      <c r="F124" s="6"/>
      <c r="G124" s="6">
        <v>0</v>
      </c>
      <c r="H124" s="6"/>
      <c r="I124" s="6">
        <f t="shared" si="4"/>
        <v>629238537</v>
      </c>
      <c r="J124" s="6"/>
      <c r="K124" s="8">
        <f t="shared" si="8"/>
        <v>-1.0618568898843751E-3</v>
      </c>
      <c r="L124" s="6"/>
      <c r="M124" s="6">
        <v>0</v>
      </c>
      <c r="N124" s="6"/>
      <c r="O124" s="6">
        <v>2862422314</v>
      </c>
      <c r="P124" s="6"/>
      <c r="Q124" s="6">
        <v>0</v>
      </c>
      <c r="R124" s="6"/>
      <c r="S124" s="6">
        <f t="shared" si="6"/>
        <v>2862422314</v>
      </c>
      <c r="T124" s="6"/>
      <c r="U124" s="8">
        <f t="shared" si="7"/>
        <v>1.0048021066287363E-2</v>
      </c>
      <c r="V124" s="14"/>
      <c r="W124" s="14"/>
    </row>
    <row r="125" spans="1:23">
      <c r="A125" s="1" t="s">
        <v>51</v>
      </c>
      <c r="C125" s="6">
        <v>0</v>
      </c>
      <c r="D125" s="6"/>
      <c r="E125" s="6">
        <v>2793502728</v>
      </c>
      <c r="F125" s="6"/>
      <c r="G125" s="6">
        <v>0</v>
      </c>
      <c r="H125" s="6"/>
      <c r="I125" s="6">
        <f t="shared" si="4"/>
        <v>2793502728</v>
      </c>
      <c r="J125" s="6"/>
      <c r="K125" s="8">
        <f t="shared" si="8"/>
        <v>-4.7141106976377025E-3</v>
      </c>
      <c r="L125" s="6"/>
      <c r="M125" s="6">
        <v>0</v>
      </c>
      <c r="N125" s="6"/>
      <c r="O125" s="6">
        <v>4320064396</v>
      </c>
      <c r="P125" s="6"/>
      <c r="Q125" s="6">
        <v>0</v>
      </c>
      <c r="R125" s="6"/>
      <c r="S125" s="6">
        <f t="shared" si="6"/>
        <v>4320064396</v>
      </c>
      <c r="T125" s="6"/>
      <c r="U125" s="8">
        <f t="shared" si="7"/>
        <v>1.5164812629645395E-2</v>
      </c>
      <c r="V125" s="14"/>
      <c r="W125" s="14"/>
    </row>
    <row r="126" spans="1:23">
      <c r="A126" s="1" t="s">
        <v>42</v>
      </c>
      <c r="C126" s="6">
        <v>0</v>
      </c>
      <c r="D126" s="6"/>
      <c r="E126" s="6">
        <v>-7041112593</v>
      </c>
      <c r="F126" s="6"/>
      <c r="G126" s="6">
        <v>0</v>
      </c>
      <c r="H126" s="6"/>
      <c r="I126" s="6">
        <f t="shared" si="4"/>
        <v>-7041112593</v>
      </c>
      <c r="J126" s="6"/>
      <c r="K126" s="8">
        <f t="shared" si="8"/>
        <v>1.1882066147720204E-2</v>
      </c>
      <c r="L126" s="6"/>
      <c r="M126" s="6">
        <v>0</v>
      </c>
      <c r="N126" s="6"/>
      <c r="O126" s="6">
        <v>9858281250</v>
      </c>
      <c r="P126" s="6"/>
      <c r="Q126" s="6">
        <v>0</v>
      </c>
      <c r="R126" s="6"/>
      <c r="S126" s="6">
        <f t="shared" si="6"/>
        <v>9858281250</v>
      </c>
      <c r="T126" s="6"/>
      <c r="U126" s="8">
        <f t="shared" si="7"/>
        <v>3.4605731374055287E-2</v>
      </c>
      <c r="V126" s="14"/>
      <c r="W126" s="14"/>
    </row>
    <row r="127" spans="1:23">
      <c r="A127" s="1" t="s">
        <v>43</v>
      </c>
      <c r="C127" s="6">
        <v>0</v>
      </c>
      <c r="D127" s="6"/>
      <c r="E127" s="6">
        <v>-9805473218</v>
      </c>
      <c r="F127" s="6"/>
      <c r="G127" s="6">
        <v>0</v>
      </c>
      <c r="H127" s="6"/>
      <c r="I127" s="6">
        <f t="shared" si="4"/>
        <v>-9805473218</v>
      </c>
      <c r="J127" s="6"/>
      <c r="K127" s="8">
        <f t="shared" si="8"/>
        <v>1.6546998765763793E-2</v>
      </c>
      <c r="L127" s="6"/>
      <c r="M127" s="6">
        <v>0</v>
      </c>
      <c r="N127" s="6"/>
      <c r="O127" s="6">
        <v>25222922239</v>
      </c>
      <c r="P127" s="6"/>
      <c r="Q127" s="6">
        <v>0</v>
      </c>
      <c r="R127" s="6"/>
      <c r="S127" s="6">
        <f t="shared" si="6"/>
        <v>25222922239</v>
      </c>
      <c r="T127" s="6"/>
      <c r="U127" s="8">
        <f t="shared" si="7"/>
        <v>8.8540552793776206E-2</v>
      </c>
      <c r="V127" s="14"/>
      <c r="W127" s="14"/>
    </row>
    <row r="128" spans="1:23">
      <c r="A128" s="1" t="s">
        <v>41</v>
      </c>
      <c r="C128" s="6">
        <v>0</v>
      </c>
      <c r="D128" s="6"/>
      <c r="E128" s="6">
        <v>-8875668728</v>
      </c>
      <c r="F128" s="6"/>
      <c r="G128" s="6">
        <v>0</v>
      </c>
      <c r="H128" s="6"/>
      <c r="I128" s="6">
        <f t="shared" si="4"/>
        <v>-8875668728</v>
      </c>
      <c r="J128" s="6"/>
      <c r="K128" s="8">
        <f t="shared" si="8"/>
        <v>1.4977928777362991E-2</v>
      </c>
      <c r="L128" s="6"/>
      <c r="M128" s="6">
        <v>0</v>
      </c>
      <c r="N128" s="6"/>
      <c r="O128" s="6">
        <v>26546925056</v>
      </c>
      <c r="P128" s="6"/>
      <c r="Q128" s="6">
        <v>0</v>
      </c>
      <c r="R128" s="6"/>
      <c r="S128" s="6">
        <f t="shared" si="6"/>
        <v>26546925056</v>
      </c>
      <c r="T128" s="6"/>
      <c r="U128" s="8">
        <f t="shared" si="7"/>
        <v>9.3188227643141497E-2</v>
      </c>
      <c r="V128" s="14"/>
      <c r="W128" s="14"/>
    </row>
    <row r="129" spans="1:23">
      <c r="A129" s="1" t="s">
        <v>290</v>
      </c>
      <c r="C129" s="5">
        <v>3889372388</v>
      </c>
      <c r="D129" s="6"/>
      <c r="E129" s="6">
        <v>0</v>
      </c>
      <c r="F129" s="6">
        <v>0</v>
      </c>
      <c r="G129" s="6">
        <v>0</v>
      </c>
      <c r="H129" s="6"/>
      <c r="I129" s="6">
        <f t="shared" si="4"/>
        <v>3889372388</v>
      </c>
      <c r="J129" s="6"/>
      <c r="K129" s="8">
        <f t="shared" si="8"/>
        <v>-6.5634201096679565E-3</v>
      </c>
      <c r="L129" s="6"/>
      <c r="M129" s="5">
        <v>3889372388</v>
      </c>
      <c r="N129" s="6"/>
      <c r="O129" s="6">
        <v>0</v>
      </c>
      <c r="P129" s="6"/>
      <c r="Q129" s="6">
        <v>0</v>
      </c>
      <c r="R129" s="6"/>
      <c r="S129" s="6">
        <f t="shared" si="6"/>
        <v>3889372388</v>
      </c>
      <c r="T129" s="6"/>
      <c r="U129" s="8">
        <f t="shared" si="7"/>
        <v>1.3652945443486502E-2</v>
      </c>
      <c r="V129" s="14"/>
      <c r="W129" s="14"/>
    </row>
    <row r="130" spans="1:23">
      <c r="A130" s="1" t="s">
        <v>291</v>
      </c>
      <c r="C130" s="5"/>
      <c r="D130" s="6"/>
      <c r="E130" s="6"/>
      <c r="F130" s="6"/>
      <c r="G130" s="6"/>
      <c r="H130" s="6"/>
      <c r="I130" s="6"/>
      <c r="J130" s="6"/>
      <c r="K130" s="8"/>
      <c r="L130" s="6"/>
      <c r="M130" s="5">
        <v>100418</v>
      </c>
      <c r="N130" s="6"/>
      <c r="O130" s="6">
        <v>0</v>
      </c>
      <c r="P130" s="6"/>
      <c r="Q130" s="6">
        <v>0</v>
      </c>
      <c r="R130" s="6"/>
      <c r="S130" s="6">
        <f t="shared" si="6"/>
        <v>100418</v>
      </c>
      <c r="T130" s="6"/>
      <c r="U130" s="8">
        <f t="shared" si="7"/>
        <v>3.5249941090084881E-7</v>
      </c>
      <c r="V130" s="14"/>
      <c r="W130" s="14"/>
    </row>
    <row r="131" spans="1:23" ht="24.75" thickBot="1">
      <c r="C131" s="7">
        <f>SUM(C8:C129)</f>
        <v>477430507301</v>
      </c>
      <c r="D131" s="6"/>
      <c r="E131" s="7">
        <f>SUM(E8:E129)</f>
        <v>-1085714728314</v>
      </c>
      <c r="F131" s="6"/>
      <c r="G131" s="7">
        <f>SUM(G8:G129)</f>
        <v>15701036787</v>
      </c>
      <c r="H131" s="6"/>
      <c r="I131" s="7">
        <f>SUM(I8:I129)</f>
        <v>-592583184226</v>
      </c>
      <c r="J131" s="6"/>
      <c r="K131" s="9">
        <f>SUM(K8:K129)</f>
        <v>1</v>
      </c>
      <c r="L131" s="6"/>
      <c r="M131" s="7">
        <f>SUM(M8:M130)</f>
        <v>862494890526</v>
      </c>
      <c r="N131" s="6"/>
      <c r="O131" s="7">
        <f>SUM(O8:O130)</f>
        <v>-399882651583</v>
      </c>
      <c r="P131" s="6"/>
      <c r="Q131" s="7">
        <f>SUM(Q8:Q130)</f>
        <v>-177738003995</v>
      </c>
      <c r="R131" s="6"/>
      <c r="S131" s="7">
        <f>SUM(S8:S130)</f>
        <v>284874234948</v>
      </c>
      <c r="T131" s="6"/>
      <c r="U131" s="9">
        <f>SUM(U8:U130)</f>
        <v>0.99999999999999978</v>
      </c>
      <c r="V131" s="14"/>
      <c r="W131" s="14"/>
    </row>
    <row r="132" spans="1:23" ht="24.75" thickTop="1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>
        <f>T131-'درآمد سود سهام'!Z77</f>
        <v>0</v>
      </c>
      <c r="U132" s="14"/>
      <c r="V132" s="14"/>
      <c r="W132" s="14"/>
    </row>
  </sheetData>
  <autoFilter ref="A7:A129" xr:uid="{00000000-0001-0000-0A00-000000000000}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workbookViewId="0">
      <selection activeCell="Q32" sqref="C32:Q33"/>
    </sheetView>
  </sheetViews>
  <sheetFormatPr defaultRowHeight="24"/>
  <cols>
    <col min="1" max="1" width="41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169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173</v>
      </c>
      <c r="C6" s="20" t="s">
        <v>171</v>
      </c>
      <c r="D6" s="20" t="s">
        <v>171</v>
      </c>
      <c r="E6" s="20" t="s">
        <v>171</v>
      </c>
      <c r="F6" s="20" t="s">
        <v>171</v>
      </c>
      <c r="G6" s="20" t="s">
        <v>171</v>
      </c>
      <c r="H6" s="20" t="s">
        <v>171</v>
      </c>
      <c r="I6" s="20" t="s">
        <v>171</v>
      </c>
      <c r="K6" s="20" t="s">
        <v>172</v>
      </c>
      <c r="L6" s="20" t="s">
        <v>172</v>
      </c>
      <c r="M6" s="20" t="s">
        <v>172</v>
      </c>
      <c r="N6" s="20" t="s">
        <v>172</v>
      </c>
      <c r="O6" s="20" t="s">
        <v>172</v>
      </c>
      <c r="P6" s="20" t="s">
        <v>172</v>
      </c>
      <c r="Q6" s="20" t="s">
        <v>172</v>
      </c>
    </row>
    <row r="7" spans="1:17" ht="24.75">
      <c r="A7" s="20" t="s">
        <v>173</v>
      </c>
      <c r="C7" s="20" t="s">
        <v>278</v>
      </c>
      <c r="E7" s="20" t="s">
        <v>275</v>
      </c>
      <c r="G7" s="20" t="s">
        <v>276</v>
      </c>
      <c r="I7" s="20" t="s">
        <v>279</v>
      </c>
      <c r="K7" s="20" t="s">
        <v>278</v>
      </c>
      <c r="M7" s="20" t="s">
        <v>275</v>
      </c>
      <c r="O7" s="20" t="s">
        <v>276</v>
      </c>
      <c r="Q7" s="20" t="s">
        <v>279</v>
      </c>
    </row>
    <row r="8" spans="1:17">
      <c r="A8" s="1" t="s">
        <v>144</v>
      </c>
      <c r="C8" s="6">
        <v>46351227</v>
      </c>
      <c r="D8" s="6"/>
      <c r="E8" s="6">
        <v>0</v>
      </c>
      <c r="F8" s="6"/>
      <c r="G8" s="6">
        <v>555798750</v>
      </c>
      <c r="H8" s="6"/>
      <c r="I8" s="6">
        <f>C8+E8+G8</f>
        <v>602149977</v>
      </c>
      <c r="J8" s="6"/>
      <c r="K8" s="6">
        <v>5655076061</v>
      </c>
      <c r="L8" s="6"/>
      <c r="M8" s="6">
        <v>0</v>
      </c>
      <c r="N8" s="6"/>
      <c r="O8" s="6">
        <v>1511285506</v>
      </c>
      <c r="P8" s="6"/>
      <c r="Q8" s="6">
        <f>K8+M8+O8</f>
        <v>7166361567</v>
      </c>
    </row>
    <row r="9" spans="1:17">
      <c r="A9" s="1" t="s">
        <v>122</v>
      </c>
      <c r="C9" s="6">
        <v>0</v>
      </c>
      <c r="D9" s="6"/>
      <c r="E9" s="6">
        <v>0</v>
      </c>
      <c r="F9" s="6"/>
      <c r="G9" s="6">
        <v>4436036055</v>
      </c>
      <c r="H9" s="6"/>
      <c r="I9" s="6">
        <f t="shared" ref="I9:I30" si="0">C9+E9+G9</f>
        <v>4436036055</v>
      </c>
      <c r="J9" s="6"/>
      <c r="K9" s="6">
        <v>0</v>
      </c>
      <c r="L9" s="6"/>
      <c r="M9" s="6">
        <v>0</v>
      </c>
      <c r="N9" s="6"/>
      <c r="O9" s="6">
        <v>4436036055</v>
      </c>
      <c r="P9" s="6"/>
      <c r="Q9" s="6">
        <f t="shared" ref="Q9:Q30" si="1">K9+M9+O9</f>
        <v>4436036055</v>
      </c>
    </row>
    <row r="10" spans="1:17">
      <c r="A10" s="1" t="s">
        <v>185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27019952061</v>
      </c>
      <c r="L10" s="6"/>
      <c r="M10" s="6">
        <v>0</v>
      </c>
      <c r="N10" s="6"/>
      <c r="O10" s="6">
        <v>4016034369</v>
      </c>
      <c r="P10" s="6"/>
      <c r="Q10" s="6">
        <f t="shared" si="1"/>
        <v>31035986430</v>
      </c>
    </row>
    <row r="11" spans="1:17">
      <c r="A11" s="1" t="s">
        <v>129</v>
      </c>
      <c r="C11" s="6">
        <v>0</v>
      </c>
      <c r="D11" s="6"/>
      <c r="E11" s="6">
        <v>1384225434</v>
      </c>
      <c r="F11" s="6"/>
      <c r="G11" s="6">
        <v>0</v>
      </c>
      <c r="H11" s="6"/>
      <c r="I11" s="6">
        <f t="shared" si="0"/>
        <v>1384225434</v>
      </c>
      <c r="J11" s="6"/>
      <c r="K11" s="6">
        <v>0</v>
      </c>
      <c r="L11" s="6"/>
      <c r="M11" s="6">
        <v>8668430576</v>
      </c>
      <c r="N11" s="6"/>
      <c r="O11" s="6">
        <v>7112775294</v>
      </c>
      <c r="P11" s="6"/>
      <c r="Q11" s="6">
        <f t="shared" si="1"/>
        <v>15781205870</v>
      </c>
    </row>
    <row r="12" spans="1:17">
      <c r="A12" s="1" t="s">
        <v>266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73798036</v>
      </c>
      <c r="P12" s="6"/>
      <c r="Q12" s="6">
        <f t="shared" si="1"/>
        <v>73798036</v>
      </c>
    </row>
    <row r="13" spans="1:17">
      <c r="A13" s="1" t="s">
        <v>267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1889829185</v>
      </c>
      <c r="P13" s="6"/>
      <c r="Q13" s="6">
        <f t="shared" si="1"/>
        <v>1889829185</v>
      </c>
    </row>
    <row r="14" spans="1:17">
      <c r="A14" s="1" t="s">
        <v>268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3772487305</v>
      </c>
      <c r="P14" s="6"/>
      <c r="Q14" s="6">
        <f t="shared" si="1"/>
        <v>3772487305</v>
      </c>
    </row>
    <row r="15" spans="1:17">
      <c r="A15" s="1" t="s">
        <v>180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17172098</v>
      </c>
      <c r="L15" s="6"/>
      <c r="M15" s="6">
        <v>0</v>
      </c>
      <c r="N15" s="6"/>
      <c r="O15" s="6">
        <v>20177625</v>
      </c>
      <c r="P15" s="6"/>
      <c r="Q15" s="6">
        <f t="shared" si="1"/>
        <v>37349723</v>
      </c>
    </row>
    <row r="16" spans="1:17">
      <c r="A16" s="1" t="s">
        <v>150</v>
      </c>
      <c r="C16" s="6">
        <v>0</v>
      </c>
      <c r="D16" s="6"/>
      <c r="E16" s="6">
        <v>-10783957</v>
      </c>
      <c r="F16" s="6"/>
      <c r="G16" s="6">
        <v>0</v>
      </c>
      <c r="H16" s="6"/>
      <c r="I16" s="6">
        <f t="shared" si="0"/>
        <v>-10783957</v>
      </c>
      <c r="J16" s="6"/>
      <c r="K16" s="6">
        <v>0</v>
      </c>
      <c r="L16" s="6"/>
      <c r="M16" s="6">
        <v>-10783957</v>
      </c>
      <c r="N16" s="6"/>
      <c r="O16" s="6">
        <v>3498185025</v>
      </c>
      <c r="P16" s="6"/>
      <c r="Q16" s="6">
        <f t="shared" si="1"/>
        <v>3487401068</v>
      </c>
    </row>
    <row r="17" spans="1:17">
      <c r="A17" s="1" t="s">
        <v>182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7559250338</v>
      </c>
      <c r="L17" s="6"/>
      <c r="M17" s="6">
        <v>0</v>
      </c>
      <c r="N17" s="6"/>
      <c r="O17" s="6">
        <v>2584456250</v>
      </c>
      <c r="P17" s="6"/>
      <c r="Q17" s="6">
        <f t="shared" si="1"/>
        <v>10143706588</v>
      </c>
    </row>
    <row r="18" spans="1:17">
      <c r="A18" s="1" t="s">
        <v>269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0</v>
      </c>
      <c r="L18" s="6"/>
      <c r="M18" s="6">
        <v>0</v>
      </c>
      <c r="N18" s="6"/>
      <c r="O18" s="6">
        <v>11629552009</v>
      </c>
      <c r="P18" s="6"/>
      <c r="Q18" s="6">
        <f t="shared" si="1"/>
        <v>11629552009</v>
      </c>
    </row>
    <row r="19" spans="1:17">
      <c r="A19" s="1" t="s">
        <v>183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19422886271</v>
      </c>
      <c r="L19" s="6"/>
      <c r="M19" s="6">
        <v>0</v>
      </c>
      <c r="N19" s="6"/>
      <c r="O19" s="6">
        <v>1751720112</v>
      </c>
      <c r="P19" s="6"/>
      <c r="Q19" s="6">
        <f t="shared" si="1"/>
        <v>21174606383</v>
      </c>
    </row>
    <row r="20" spans="1:17">
      <c r="A20" s="1" t="s">
        <v>270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0</v>
      </c>
      <c r="L20" s="6"/>
      <c r="M20" s="6">
        <v>0</v>
      </c>
      <c r="N20" s="6"/>
      <c r="O20" s="6">
        <v>253355592</v>
      </c>
      <c r="P20" s="6"/>
      <c r="Q20" s="6">
        <f t="shared" si="1"/>
        <v>253355592</v>
      </c>
    </row>
    <row r="21" spans="1:17">
      <c r="A21" s="1" t="s">
        <v>271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0</v>
      </c>
      <c r="L21" s="6"/>
      <c r="M21" s="6">
        <v>0</v>
      </c>
      <c r="N21" s="6"/>
      <c r="O21" s="6">
        <v>1403726026</v>
      </c>
      <c r="P21" s="6"/>
      <c r="Q21" s="6">
        <f t="shared" si="1"/>
        <v>1403726026</v>
      </c>
    </row>
    <row r="22" spans="1:17">
      <c r="A22" s="1" t="s">
        <v>178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9774123288</v>
      </c>
      <c r="L22" s="6"/>
      <c r="M22" s="6">
        <v>0</v>
      </c>
      <c r="N22" s="6"/>
      <c r="O22" s="6">
        <v>-51875000</v>
      </c>
      <c r="P22" s="6"/>
      <c r="Q22" s="6">
        <f t="shared" si="1"/>
        <v>9722248288</v>
      </c>
    </row>
    <row r="23" spans="1:17">
      <c r="A23" s="1" t="s">
        <v>138</v>
      </c>
      <c r="C23" s="6">
        <v>0</v>
      </c>
      <c r="D23" s="6"/>
      <c r="E23" s="6">
        <v>874817326</v>
      </c>
      <c r="F23" s="6"/>
      <c r="G23" s="6">
        <v>0</v>
      </c>
      <c r="H23" s="6"/>
      <c r="I23" s="6">
        <f t="shared" si="0"/>
        <v>874817326</v>
      </c>
      <c r="J23" s="6"/>
      <c r="K23" s="6">
        <v>0</v>
      </c>
      <c r="L23" s="6"/>
      <c r="M23" s="6">
        <v>5562121185</v>
      </c>
      <c r="N23" s="6"/>
      <c r="O23" s="6">
        <v>23071587975</v>
      </c>
      <c r="P23" s="6"/>
      <c r="Q23" s="6">
        <f t="shared" si="1"/>
        <v>28633709160</v>
      </c>
    </row>
    <row r="24" spans="1:17">
      <c r="A24" s="1" t="s">
        <v>272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0</v>
      </c>
      <c r="L24" s="6"/>
      <c r="M24" s="6">
        <v>0</v>
      </c>
      <c r="N24" s="6"/>
      <c r="O24" s="6">
        <v>27485498784</v>
      </c>
      <c r="P24" s="6"/>
      <c r="Q24" s="6">
        <f t="shared" si="1"/>
        <v>27485498784</v>
      </c>
    </row>
    <row r="25" spans="1:17">
      <c r="A25" s="1" t="s">
        <v>273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0</v>
      </c>
      <c r="L25" s="6"/>
      <c r="M25" s="6">
        <v>0</v>
      </c>
      <c r="N25" s="6"/>
      <c r="O25" s="6">
        <v>1168725219</v>
      </c>
      <c r="P25" s="6"/>
      <c r="Q25" s="6">
        <f t="shared" si="1"/>
        <v>1168725219</v>
      </c>
    </row>
    <row r="26" spans="1:17">
      <c r="A26" s="1" t="s">
        <v>141</v>
      </c>
      <c r="C26" s="6">
        <v>4367512238</v>
      </c>
      <c r="D26" s="6"/>
      <c r="E26" s="6">
        <v>0</v>
      </c>
      <c r="F26" s="6"/>
      <c r="G26" s="6">
        <v>0</v>
      </c>
      <c r="H26" s="6"/>
      <c r="I26" s="6">
        <f t="shared" si="0"/>
        <v>4367512238</v>
      </c>
      <c r="J26" s="6"/>
      <c r="K26" s="6">
        <v>8192162586</v>
      </c>
      <c r="L26" s="6"/>
      <c r="M26" s="6">
        <v>78753825</v>
      </c>
      <c r="N26" s="6"/>
      <c r="O26" s="6">
        <v>0</v>
      </c>
      <c r="P26" s="6"/>
      <c r="Q26" s="6">
        <f t="shared" si="1"/>
        <v>8270916411</v>
      </c>
    </row>
    <row r="27" spans="1:17">
      <c r="A27" s="1" t="s">
        <v>147</v>
      </c>
      <c r="C27" s="6">
        <v>147146823</v>
      </c>
      <c r="D27" s="6"/>
      <c r="E27" s="6">
        <v>0</v>
      </c>
      <c r="F27" s="6"/>
      <c r="G27" s="6">
        <v>0</v>
      </c>
      <c r="H27" s="6"/>
      <c r="I27" s="6">
        <f t="shared" si="0"/>
        <v>147146823</v>
      </c>
      <c r="J27" s="6"/>
      <c r="K27" s="6">
        <v>1273410321</v>
      </c>
      <c r="L27" s="6"/>
      <c r="M27" s="6">
        <v>-3624993</v>
      </c>
      <c r="N27" s="6"/>
      <c r="O27" s="6">
        <v>0</v>
      </c>
      <c r="P27" s="6"/>
      <c r="Q27" s="6">
        <f t="shared" si="1"/>
        <v>1269785328</v>
      </c>
    </row>
    <row r="28" spans="1:17">
      <c r="A28" s="1" t="s">
        <v>126</v>
      </c>
      <c r="C28" s="6">
        <v>0</v>
      </c>
      <c r="D28" s="6"/>
      <c r="E28" s="6">
        <v>1815270922</v>
      </c>
      <c r="F28" s="6"/>
      <c r="G28" s="6">
        <v>0</v>
      </c>
      <c r="H28" s="6"/>
      <c r="I28" s="6">
        <f t="shared" si="0"/>
        <v>1815270922</v>
      </c>
      <c r="J28" s="6"/>
      <c r="K28" s="6">
        <v>0</v>
      </c>
      <c r="L28" s="6"/>
      <c r="M28" s="6">
        <v>15872578201</v>
      </c>
      <c r="N28" s="6"/>
      <c r="O28" s="6">
        <v>0</v>
      </c>
      <c r="P28" s="6"/>
      <c r="Q28" s="6">
        <f t="shared" si="1"/>
        <v>15872578201</v>
      </c>
    </row>
    <row r="29" spans="1:17">
      <c r="A29" s="1" t="s">
        <v>132</v>
      </c>
      <c r="C29" s="6">
        <v>0</v>
      </c>
      <c r="D29" s="6"/>
      <c r="E29" s="6">
        <v>2806191288</v>
      </c>
      <c r="F29" s="6"/>
      <c r="G29" s="6">
        <v>0</v>
      </c>
      <c r="H29" s="6"/>
      <c r="I29" s="6">
        <f t="shared" si="0"/>
        <v>2806191288</v>
      </c>
      <c r="J29" s="6"/>
      <c r="K29" s="6">
        <v>0</v>
      </c>
      <c r="L29" s="6"/>
      <c r="M29" s="6">
        <v>15184970088</v>
      </c>
      <c r="N29" s="6"/>
      <c r="O29" s="6">
        <v>0</v>
      </c>
      <c r="P29" s="6"/>
      <c r="Q29" s="6">
        <f t="shared" si="1"/>
        <v>15184970088</v>
      </c>
    </row>
    <row r="30" spans="1:17">
      <c r="A30" s="1" t="s">
        <v>135</v>
      </c>
      <c r="C30" s="6">
        <v>0</v>
      </c>
      <c r="D30" s="6"/>
      <c r="E30" s="6">
        <v>337012636</v>
      </c>
      <c r="F30" s="6"/>
      <c r="G30" s="6">
        <v>0</v>
      </c>
      <c r="H30" s="6"/>
      <c r="I30" s="6">
        <f t="shared" si="0"/>
        <v>337012636</v>
      </c>
      <c r="J30" s="6"/>
      <c r="K30" s="6">
        <v>0</v>
      </c>
      <c r="L30" s="6"/>
      <c r="M30" s="6">
        <v>1490891603</v>
      </c>
      <c r="N30" s="6"/>
      <c r="O30" s="6">
        <v>0</v>
      </c>
      <c r="P30" s="6"/>
      <c r="Q30" s="6">
        <f t="shared" si="1"/>
        <v>1490891603</v>
      </c>
    </row>
    <row r="31" spans="1:17" ht="24.75" thickBot="1">
      <c r="C31" s="7">
        <f>SUM(C8:C30)</f>
        <v>4561010288</v>
      </c>
      <c r="D31" s="6"/>
      <c r="E31" s="7">
        <f>SUM(E8:E30)</f>
        <v>7206733649</v>
      </c>
      <c r="F31" s="6"/>
      <c r="G31" s="7">
        <f>SUM(G8:G30)</f>
        <v>4991834805</v>
      </c>
      <c r="H31" s="6"/>
      <c r="I31" s="7">
        <f>SUM(I8:I30)</f>
        <v>16759578742</v>
      </c>
      <c r="J31" s="6"/>
      <c r="K31" s="7">
        <f>SUM(K8:K30)</f>
        <v>78914033024</v>
      </c>
      <c r="L31" s="6"/>
      <c r="M31" s="7">
        <f>SUM(M8:M30)</f>
        <v>46843336528</v>
      </c>
      <c r="N31" s="6"/>
      <c r="O31" s="7">
        <f>SUM(O8:O30)</f>
        <v>95627355367</v>
      </c>
      <c r="P31" s="6"/>
      <c r="Q31" s="7">
        <f>SUM(Q8:Q30)</f>
        <v>221384724919</v>
      </c>
    </row>
    <row r="32" spans="1:17" ht="24.75" thickTop="1">
      <c r="C32" s="14"/>
      <c r="E32" s="14"/>
      <c r="G32" s="14"/>
      <c r="K32" s="14"/>
      <c r="M32" s="14"/>
      <c r="O32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0" sqref="E10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169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0" t="s">
        <v>280</v>
      </c>
      <c r="B6" s="20" t="s">
        <v>280</v>
      </c>
      <c r="C6" s="20" t="s">
        <v>280</v>
      </c>
      <c r="E6" s="20" t="s">
        <v>171</v>
      </c>
      <c r="F6" s="20" t="s">
        <v>171</v>
      </c>
      <c r="G6" s="20" t="s">
        <v>171</v>
      </c>
      <c r="I6" s="20" t="s">
        <v>172</v>
      </c>
      <c r="J6" s="20" t="s">
        <v>172</v>
      </c>
      <c r="K6" s="20" t="s">
        <v>172</v>
      </c>
    </row>
    <row r="7" spans="1:11" ht="24.75">
      <c r="A7" s="20" t="s">
        <v>281</v>
      </c>
      <c r="C7" s="20" t="s">
        <v>156</v>
      </c>
      <c r="E7" s="20" t="s">
        <v>282</v>
      </c>
      <c r="G7" s="20" t="s">
        <v>283</v>
      </c>
      <c r="I7" s="20" t="s">
        <v>282</v>
      </c>
      <c r="K7" s="20" t="s">
        <v>283</v>
      </c>
    </row>
    <row r="8" spans="1:11">
      <c r="A8" s="1" t="s">
        <v>162</v>
      </c>
      <c r="C8" s="4" t="s">
        <v>163</v>
      </c>
      <c r="D8" s="4"/>
      <c r="E8" s="5">
        <v>5467297683</v>
      </c>
      <c r="F8" s="4"/>
      <c r="G8" s="8">
        <f>E8/$E$10</f>
        <v>0.93280845917838517</v>
      </c>
      <c r="H8" s="4"/>
      <c r="I8" s="5">
        <v>25279874673</v>
      </c>
      <c r="J8" s="4"/>
      <c r="K8" s="8">
        <f>I8/$I$10</f>
        <v>0.85036295549210961</v>
      </c>
    </row>
    <row r="9" spans="1:11">
      <c r="A9" s="1" t="s">
        <v>166</v>
      </c>
      <c r="C9" s="4" t="s">
        <v>167</v>
      </c>
      <c r="D9" s="4"/>
      <c r="E9" s="5">
        <v>393817350</v>
      </c>
      <c r="F9" s="4"/>
      <c r="G9" s="8">
        <f>E9/$E$10</f>
        <v>6.7191540821614854E-2</v>
      </c>
      <c r="H9" s="4"/>
      <c r="I9" s="5">
        <v>4448460163</v>
      </c>
      <c r="J9" s="4"/>
      <c r="K9" s="8">
        <f>I9/$I$10</f>
        <v>0.14963704450789037</v>
      </c>
    </row>
    <row r="10" spans="1:11" ht="24.75" thickBot="1">
      <c r="E10" s="11">
        <f>SUM(E8:E9)</f>
        <v>5861115033</v>
      </c>
      <c r="G10" s="9">
        <f>SUM(G8:G9)</f>
        <v>1</v>
      </c>
      <c r="I10" s="11">
        <f>SUM(I8:I9)</f>
        <v>29728334836</v>
      </c>
      <c r="K10" s="9">
        <f>SUM(K8:K9)</f>
        <v>1</v>
      </c>
    </row>
    <row r="11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H22" sqref="H22"/>
    </sheetView>
  </sheetViews>
  <sheetFormatPr defaultRowHeight="24"/>
  <cols>
    <col min="1" max="1" width="46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169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 ht="24.75">
      <c r="C5" s="19" t="s">
        <v>171</v>
      </c>
      <c r="D5" s="2"/>
      <c r="E5" s="2" t="s">
        <v>292</v>
      </c>
    </row>
    <row r="6" spans="1:5" ht="24.75">
      <c r="A6" s="19" t="s">
        <v>284</v>
      </c>
      <c r="C6" s="20"/>
      <c r="D6" s="2"/>
      <c r="E6" s="15" t="s">
        <v>293</v>
      </c>
    </row>
    <row r="7" spans="1:5" ht="24.75">
      <c r="A7" s="20" t="s">
        <v>284</v>
      </c>
      <c r="C7" s="20" t="s">
        <v>159</v>
      </c>
      <c r="E7" s="20" t="s">
        <v>159</v>
      </c>
    </row>
    <row r="8" spans="1:5" ht="24.75">
      <c r="A8" s="2" t="s">
        <v>294</v>
      </c>
      <c r="C8" s="5">
        <v>5201</v>
      </c>
      <c r="D8" s="4"/>
      <c r="E8" s="5">
        <v>11777578030</v>
      </c>
    </row>
    <row r="9" spans="1:5" ht="24.75">
      <c r="A9" s="2" t="s">
        <v>295</v>
      </c>
      <c r="C9" s="5">
        <v>0</v>
      </c>
      <c r="D9" s="4"/>
      <c r="E9" s="5">
        <v>3877008</v>
      </c>
    </row>
    <row r="10" spans="1:5" ht="24.75">
      <c r="A10" s="2" t="s">
        <v>285</v>
      </c>
      <c r="C10" s="5">
        <v>0</v>
      </c>
      <c r="D10" s="4"/>
      <c r="E10" s="5">
        <v>1949688505</v>
      </c>
    </row>
    <row r="11" spans="1:5" ht="25.5" thickBot="1">
      <c r="A11" s="2" t="s">
        <v>113</v>
      </c>
      <c r="C11" s="11">
        <f>SUM(C8:C10)</f>
        <v>5201</v>
      </c>
      <c r="D11" s="5">
        <f t="shared" ref="D11" si="0">SUM(D8:D10)</f>
        <v>0</v>
      </c>
      <c r="E11" s="11">
        <f>SUM(E8:E10)</f>
        <v>13731143543</v>
      </c>
    </row>
    <row r="12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16"/>
  <sheetViews>
    <sheetView rightToLeft="1" workbookViewId="0">
      <selection activeCell="G9" sqref="G9"/>
    </sheetView>
  </sheetViews>
  <sheetFormatPr defaultRowHeight="24"/>
  <cols>
    <col min="1" max="1" width="31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9.140625" style="1"/>
    <col min="11" max="11" width="18" style="1" bestFit="1" customWidth="1"/>
    <col min="12" max="12" width="14.28515625" style="1" bestFit="1" customWidth="1"/>
    <col min="13" max="13" width="21.85546875" style="1" bestFit="1" customWidth="1"/>
    <col min="14" max="16384" width="9.140625" style="1"/>
  </cols>
  <sheetData>
    <row r="2" spans="1:13" ht="24.75">
      <c r="A2" s="21" t="s">
        <v>0</v>
      </c>
      <c r="B2" s="21"/>
      <c r="C2" s="21"/>
      <c r="D2" s="21"/>
      <c r="E2" s="21"/>
      <c r="F2" s="21"/>
      <c r="G2" s="21"/>
    </row>
    <row r="3" spans="1:13" ht="24.75">
      <c r="A3" s="21" t="s">
        <v>169</v>
      </c>
      <c r="B3" s="21"/>
      <c r="C3" s="21"/>
      <c r="D3" s="21"/>
      <c r="E3" s="21"/>
      <c r="F3" s="21"/>
      <c r="G3" s="21"/>
    </row>
    <row r="4" spans="1:13" ht="24.75">
      <c r="A4" s="21" t="s">
        <v>2</v>
      </c>
      <c r="B4" s="21"/>
      <c r="C4" s="21"/>
      <c r="D4" s="21"/>
      <c r="E4" s="21"/>
      <c r="F4" s="21"/>
      <c r="G4" s="21"/>
    </row>
    <row r="6" spans="1:13" ht="24.75">
      <c r="A6" s="20" t="s">
        <v>173</v>
      </c>
      <c r="C6" s="20" t="s">
        <v>159</v>
      </c>
      <c r="E6" s="20" t="s">
        <v>277</v>
      </c>
      <c r="G6" s="20" t="s">
        <v>13</v>
      </c>
    </row>
    <row r="7" spans="1:13" ht="24.75">
      <c r="A7" s="2" t="s">
        <v>286</v>
      </c>
      <c r="C7" s="6">
        <f>'سرمایه‌گذاری در سهام'!I131</f>
        <v>-592583184226</v>
      </c>
      <c r="E7" s="8">
        <f>C7/$C$11</f>
        <v>1.0396880488828628</v>
      </c>
      <c r="G7" s="8">
        <v>-4.5022651710392138E-2</v>
      </c>
    </row>
    <row r="8" spans="1:13" ht="24.75">
      <c r="A8" s="2" t="s">
        <v>287</v>
      </c>
      <c r="C8" s="6">
        <f>'سرمایه‌گذاری در اوراق بهادار'!I31</f>
        <v>16759578742</v>
      </c>
      <c r="E8" s="8">
        <f t="shared" ref="E8:E10" si="0">C8/$C$11</f>
        <v>-2.9404705003784282E-2</v>
      </c>
      <c r="G8" s="8">
        <v>1.2733413579724239E-3</v>
      </c>
      <c r="K8" s="3"/>
    </row>
    <row r="9" spans="1:13" ht="24.75">
      <c r="A9" s="2" t="s">
        <v>288</v>
      </c>
      <c r="C9" s="6">
        <f>'درآمد سپرده بانکی'!E10</f>
        <v>5861115033</v>
      </c>
      <c r="E9" s="8">
        <f t="shared" si="0"/>
        <v>-1.0283334753916596E-2</v>
      </c>
      <c r="G9" s="8">
        <v>4.4530953255106636E-4</v>
      </c>
      <c r="K9" s="3"/>
      <c r="L9" s="3"/>
    </row>
    <row r="10" spans="1:13" ht="24.75">
      <c r="A10" s="2" t="s">
        <v>284</v>
      </c>
      <c r="C10" s="6">
        <f>'سایر درآمدها'!C11</f>
        <v>5201</v>
      </c>
      <c r="E10" s="8">
        <f t="shared" si="0"/>
        <v>-9.1251619792462479E-9</v>
      </c>
      <c r="G10" s="8">
        <v>3.9515601822485098E-10</v>
      </c>
      <c r="K10" s="3"/>
      <c r="L10" s="3"/>
    </row>
    <row r="11" spans="1:13" ht="24.75" thickBot="1">
      <c r="C11" s="7">
        <f>SUM(C7:C10)</f>
        <v>-569962485250</v>
      </c>
      <c r="E11" s="12">
        <f>SUM(E7:E10)</f>
        <v>1</v>
      </c>
      <c r="G11" s="9">
        <f>SUM(G7:G10)</f>
        <v>-4.3304000424712628E-2</v>
      </c>
      <c r="K11" s="3"/>
    </row>
    <row r="12" spans="1:13" ht="24.75" thickTop="1">
      <c r="C12" s="6"/>
      <c r="K12" s="3"/>
    </row>
    <row r="13" spans="1:13">
      <c r="K13" s="3"/>
      <c r="M13" s="16"/>
    </row>
    <row r="14" spans="1:13">
      <c r="M14" s="16"/>
    </row>
    <row r="15" spans="1:13">
      <c r="M15" s="17"/>
    </row>
    <row r="16" spans="1:13">
      <c r="M16" s="1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4"/>
  <sheetViews>
    <sheetView rightToLeft="1" tabSelected="1" workbookViewId="0">
      <selection activeCell="C105" sqref="C105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.1406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>
      <c r="A6" s="19" t="s">
        <v>3</v>
      </c>
      <c r="C6" s="20" t="s">
        <v>232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6">
        <v>57825722</v>
      </c>
      <c r="D9" s="6"/>
      <c r="E9" s="6">
        <v>71947274360</v>
      </c>
      <c r="F9" s="6"/>
      <c r="G9" s="6">
        <v>101742536348.757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57825722</v>
      </c>
      <c r="R9" s="6"/>
      <c r="S9" s="6">
        <v>1528</v>
      </c>
      <c r="T9" s="6"/>
      <c r="U9" s="6">
        <v>71947274360</v>
      </c>
      <c r="V9" s="6"/>
      <c r="W9" s="6">
        <v>87831974881.864807</v>
      </c>
      <c r="X9" s="6"/>
      <c r="Y9" s="8">
        <v>6.6732038967780858E-3</v>
      </c>
    </row>
    <row r="10" spans="1:25">
      <c r="A10" s="1" t="s">
        <v>16</v>
      </c>
      <c r="C10" s="6">
        <v>45133115</v>
      </c>
      <c r="D10" s="6"/>
      <c r="E10" s="6">
        <v>124908412614</v>
      </c>
      <c r="F10" s="6"/>
      <c r="G10" s="6">
        <v>97670175346.437698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45133115</v>
      </c>
      <c r="R10" s="6"/>
      <c r="S10" s="6">
        <v>2157</v>
      </c>
      <c r="T10" s="6"/>
      <c r="U10" s="6">
        <v>124908412614</v>
      </c>
      <c r="V10" s="6"/>
      <c r="W10" s="6">
        <v>96772883887.122696</v>
      </c>
      <c r="X10" s="6"/>
      <c r="Y10" s="8">
        <v>7.3525067235091796E-3</v>
      </c>
    </row>
    <row r="11" spans="1:25">
      <c r="A11" s="1" t="s">
        <v>17</v>
      </c>
      <c r="C11" s="6">
        <v>24077083</v>
      </c>
      <c r="D11" s="6"/>
      <c r="E11" s="6">
        <v>29215932274</v>
      </c>
      <c r="F11" s="6"/>
      <c r="G11" s="6">
        <v>42267133812.960899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24077083</v>
      </c>
      <c r="R11" s="6"/>
      <c r="S11" s="6">
        <v>1572</v>
      </c>
      <c r="T11" s="6"/>
      <c r="U11" s="6">
        <v>29215932274</v>
      </c>
      <c r="V11" s="6"/>
      <c r="W11" s="6">
        <v>37623971887.867798</v>
      </c>
      <c r="X11" s="6"/>
      <c r="Y11" s="8">
        <v>2.8585539167493884E-3</v>
      </c>
    </row>
    <row r="12" spans="1:25">
      <c r="A12" s="1" t="s">
        <v>18</v>
      </c>
      <c r="C12" s="6">
        <v>27150422</v>
      </c>
      <c r="D12" s="6"/>
      <c r="E12" s="6">
        <v>108043764114</v>
      </c>
      <c r="F12" s="6"/>
      <c r="G12" s="6">
        <v>103097510098.362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27150422</v>
      </c>
      <c r="R12" s="6"/>
      <c r="S12" s="6">
        <v>3477</v>
      </c>
      <c r="T12" s="6"/>
      <c r="U12" s="6">
        <v>108043764114</v>
      </c>
      <c r="V12" s="6"/>
      <c r="W12" s="6">
        <v>93840325291.100693</v>
      </c>
      <c r="X12" s="6"/>
      <c r="Y12" s="8">
        <v>7.1296999213528419E-3</v>
      </c>
    </row>
    <row r="13" spans="1:25">
      <c r="A13" s="1" t="s">
        <v>19</v>
      </c>
      <c r="C13" s="6">
        <v>19894293</v>
      </c>
      <c r="D13" s="6"/>
      <c r="E13" s="6">
        <v>81993314778</v>
      </c>
      <c r="F13" s="6"/>
      <c r="G13" s="6">
        <v>83493942500.976303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19894293</v>
      </c>
      <c r="R13" s="6"/>
      <c r="S13" s="6">
        <v>4323</v>
      </c>
      <c r="T13" s="6"/>
      <c r="U13" s="6">
        <v>81993314778</v>
      </c>
      <c r="V13" s="6"/>
      <c r="W13" s="6">
        <v>85491310618.5979</v>
      </c>
      <c r="X13" s="6"/>
      <c r="Y13" s="8">
        <v>6.4953674095114535E-3</v>
      </c>
    </row>
    <row r="14" spans="1:25">
      <c r="A14" s="1" t="s">
        <v>20</v>
      </c>
      <c r="C14" s="6">
        <v>49685301</v>
      </c>
      <c r="D14" s="6"/>
      <c r="E14" s="6">
        <v>254410559428</v>
      </c>
      <c r="F14" s="6"/>
      <c r="G14" s="6">
        <v>338319263194.492</v>
      </c>
      <c r="H14" s="6"/>
      <c r="I14" s="6">
        <v>7300000</v>
      </c>
      <c r="J14" s="6"/>
      <c r="K14" s="6">
        <v>51870090805</v>
      </c>
      <c r="L14" s="6"/>
      <c r="M14" s="6">
        <v>0</v>
      </c>
      <c r="N14" s="6"/>
      <c r="O14" s="6">
        <v>0</v>
      </c>
      <c r="P14" s="6"/>
      <c r="Q14" s="6">
        <v>56985301</v>
      </c>
      <c r="R14" s="6"/>
      <c r="S14" s="6">
        <v>6420</v>
      </c>
      <c r="T14" s="6"/>
      <c r="U14" s="6">
        <v>306280650233</v>
      </c>
      <c r="V14" s="6"/>
      <c r="W14" s="6">
        <v>363668850907.10101</v>
      </c>
      <c r="X14" s="6"/>
      <c r="Y14" s="8">
        <v>2.7630443198780431E-2</v>
      </c>
    </row>
    <row r="15" spans="1:25">
      <c r="A15" s="1" t="s">
        <v>21</v>
      </c>
      <c r="C15" s="6">
        <v>3572737</v>
      </c>
      <c r="D15" s="6"/>
      <c r="E15" s="6">
        <v>23999125922</v>
      </c>
      <c r="F15" s="6"/>
      <c r="G15" s="6">
        <v>32496034815.877499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3572737</v>
      </c>
      <c r="R15" s="6"/>
      <c r="S15" s="6">
        <v>8150</v>
      </c>
      <c r="T15" s="6"/>
      <c r="U15" s="6">
        <v>23999125922</v>
      </c>
      <c r="V15" s="6"/>
      <c r="W15" s="6">
        <v>28944555601.0275</v>
      </c>
      <c r="X15" s="6"/>
      <c r="Y15" s="8">
        <v>2.1991185042472285E-3</v>
      </c>
    </row>
    <row r="16" spans="1:25">
      <c r="A16" s="1" t="s">
        <v>22</v>
      </c>
      <c r="C16" s="6">
        <v>4415530</v>
      </c>
      <c r="D16" s="6"/>
      <c r="E16" s="6">
        <v>51815589197</v>
      </c>
      <c r="F16" s="6"/>
      <c r="G16" s="6">
        <v>94500716052.645004</v>
      </c>
      <c r="H16" s="6"/>
      <c r="I16" s="6">
        <v>883106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5298636</v>
      </c>
      <c r="R16" s="6"/>
      <c r="S16" s="6">
        <v>16920</v>
      </c>
      <c r="T16" s="6"/>
      <c r="U16" s="6">
        <v>62177955001</v>
      </c>
      <c r="V16" s="6"/>
      <c r="W16" s="6">
        <v>89119486239.335999</v>
      </c>
      <c r="X16" s="6"/>
      <c r="Y16" s="8">
        <v>6.7710250583696242E-3</v>
      </c>
    </row>
    <row r="17" spans="1:25">
      <c r="A17" s="1" t="s">
        <v>23</v>
      </c>
      <c r="C17" s="6">
        <v>25773520</v>
      </c>
      <c r="D17" s="6"/>
      <c r="E17" s="6">
        <v>109320468365</v>
      </c>
      <c r="F17" s="6"/>
      <c r="G17" s="6">
        <v>139117509829.07999</v>
      </c>
      <c r="H17" s="6"/>
      <c r="I17" s="6">
        <v>200000</v>
      </c>
      <c r="J17" s="6"/>
      <c r="K17" s="6">
        <v>1068991097</v>
      </c>
      <c r="L17" s="6"/>
      <c r="M17" s="6">
        <v>0</v>
      </c>
      <c r="N17" s="6"/>
      <c r="O17" s="6">
        <v>0</v>
      </c>
      <c r="P17" s="6"/>
      <c r="Q17" s="6">
        <v>25973520</v>
      </c>
      <c r="R17" s="6"/>
      <c r="S17" s="6">
        <v>5410</v>
      </c>
      <c r="T17" s="6"/>
      <c r="U17" s="6">
        <v>110389459462</v>
      </c>
      <c r="V17" s="6"/>
      <c r="W17" s="6">
        <v>139680668577.95999</v>
      </c>
      <c r="X17" s="6"/>
      <c r="Y17" s="8">
        <v>1.0612508521102043E-2</v>
      </c>
    </row>
    <row r="18" spans="1:25">
      <c r="A18" s="1" t="s">
        <v>24</v>
      </c>
      <c r="C18" s="6">
        <v>14773018</v>
      </c>
      <c r="D18" s="6"/>
      <c r="E18" s="6">
        <v>105749074218</v>
      </c>
      <c r="F18" s="6"/>
      <c r="G18" s="6">
        <v>198293155684.77899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14773018</v>
      </c>
      <c r="R18" s="6"/>
      <c r="S18" s="6">
        <v>13503</v>
      </c>
      <c r="T18" s="6"/>
      <c r="U18" s="6">
        <v>105749074218</v>
      </c>
      <c r="V18" s="6"/>
      <c r="W18" s="6">
        <v>198293155684.77899</v>
      </c>
      <c r="X18" s="6"/>
      <c r="Y18" s="8">
        <v>1.5065705410812872E-2</v>
      </c>
    </row>
    <row r="19" spans="1:25">
      <c r="A19" s="1" t="s">
        <v>25</v>
      </c>
      <c r="C19" s="6">
        <v>2025943</v>
      </c>
      <c r="D19" s="6"/>
      <c r="E19" s="6">
        <v>172288786857</v>
      </c>
      <c r="F19" s="6"/>
      <c r="G19" s="6">
        <v>168763867960.76999</v>
      </c>
      <c r="H19" s="6"/>
      <c r="I19" s="6">
        <v>0</v>
      </c>
      <c r="J19" s="6"/>
      <c r="K19" s="6">
        <v>0</v>
      </c>
      <c r="L19" s="6"/>
      <c r="M19" s="6">
        <v>-225943</v>
      </c>
      <c r="N19" s="6"/>
      <c r="O19" s="6">
        <v>18597297807</v>
      </c>
      <c r="P19" s="6"/>
      <c r="Q19" s="6">
        <v>1800000</v>
      </c>
      <c r="R19" s="6"/>
      <c r="S19" s="6">
        <v>73500</v>
      </c>
      <c r="T19" s="6"/>
      <c r="U19" s="6">
        <v>153074304824</v>
      </c>
      <c r="V19" s="6"/>
      <c r="W19" s="6">
        <v>131512815000</v>
      </c>
      <c r="X19" s="6"/>
      <c r="Y19" s="8">
        <v>9.9919400732438879E-3</v>
      </c>
    </row>
    <row r="20" spans="1:25">
      <c r="A20" s="1" t="s">
        <v>26</v>
      </c>
      <c r="C20" s="6">
        <v>980000</v>
      </c>
      <c r="D20" s="6"/>
      <c r="E20" s="6">
        <v>40822932325</v>
      </c>
      <c r="F20" s="6"/>
      <c r="G20" s="6">
        <v>94280075820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980000</v>
      </c>
      <c r="R20" s="6"/>
      <c r="S20" s="6">
        <v>99000</v>
      </c>
      <c r="T20" s="6"/>
      <c r="U20" s="6">
        <v>40822932325</v>
      </c>
      <c r="V20" s="6"/>
      <c r="W20" s="6">
        <v>96442731000</v>
      </c>
      <c r="X20" s="6"/>
      <c r="Y20" s="8">
        <v>7.3274227203788504E-3</v>
      </c>
    </row>
    <row r="21" spans="1:25">
      <c r="A21" s="1" t="s">
        <v>27</v>
      </c>
      <c r="C21" s="6">
        <v>79023120</v>
      </c>
      <c r="D21" s="6"/>
      <c r="E21" s="6">
        <v>120100244591</v>
      </c>
      <c r="F21" s="6"/>
      <c r="G21" s="6">
        <v>234873267983.64001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79023120</v>
      </c>
      <c r="R21" s="6"/>
      <c r="S21" s="6">
        <v>2424</v>
      </c>
      <c r="T21" s="6"/>
      <c r="U21" s="6">
        <v>120100244591</v>
      </c>
      <c r="V21" s="6"/>
      <c r="W21" s="6">
        <v>190412308224.86401</v>
      </c>
      <c r="X21" s="6"/>
      <c r="Y21" s="8">
        <v>1.4466942806987177E-2</v>
      </c>
    </row>
    <row r="22" spans="1:25">
      <c r="A22" s="1" t="s">
        <v>28</v>
      </c>
      <c r="C22" s="6">
        <v>3692289</v>
      </c>
      <c r="D22" s="6"/>
      <c r="E22" s="6">
        <v>309296815062</v>
      </c>
      <c r="F22" s="6"/>
      <c r="G22" s="6">
        <v>605052232292.18298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3692289</v>
      </c>
      <c r="R22" s="6"/>
      <c r="S22" s="6">
        <v>167110</v>
      </c>
      <c r="T22" s="6"/>
      <c r="U22" s="6">
        <v>309296815062</v>
      </c>
      <c r="V22" s="6"/>
      <c r="W22" s="6">
        <v>613347155222</v>
      </c>
      <c r="X22" s="6"/>
      <c r="Y22" s="8">
        <v>4.6600234502415912E-2</v>
      </c>
    </row>
    <row r="23" spans="1:25">
      <c r="A23" s="1" t="s">
        <v>29</v>
      </c>
      <c r="C23" s="6">
        <v>18989479</v>
      </c>
      <c r="D23" s="6"/>
      <c r="E23" s="6">
        <v>188070412753</v>
      </c>
      <c r="F23" s="6"/>
      <c r="G23" s="6">
        <v>206131288271.45401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18989479</v>
      </c>
      <c r="R23" s="6"/>
      <c r="S23" s="6">
        <v>9610</v>
      </c>
      <c r="T23" s="6"/>
      <c r="U23" s="6">
        <v>188070412753</v>
      </c>
      <c r="V23" s="6"/>
      <c r="W23" s="6">
        <v>181403084275.51999</v>
      </c>
      <c r="X23" s="6"/>
      <c r="Y23" s="8">
        <v>1.378244962046175E-2</v>
      </c>
    </row>
    <row r="24" spans="1:25">
      <c r="A24" s="1" t="s">
        <v>30</v>
      </c>
      <c r="C24" s="6">
        <v>320437</v>
      </c>
      <c r="D24" s="6"/>
      <c r="E24" s="6">
        <v>56672553084</v>
      </c>
      <c r="F24" s="6"/>
      <c r="G24" s="6">
        <v>41711555860.357498</v>
      </c>
      <c r="H24" s="6"/>
      <c r="I24" s="6">
        <v>0</v>
      </c>
      <c r="J24" s="6"/>
      <c r="K24" s="6">
        <v>0</v>
      </c>
      <c r="L24" s="6"/>
      <c r="M24" s="6">
        <v>-20437</v>
      </c>
      <c r="N24" s="6"/>
      <c r="O24" s="6">
        <v>2776099449</v>
      </c>
      <c r="P24" s="6"/>
      <c r="Q24" s="6">
        <v>300000</v>
      </c>
      <c r="R24" s="6"/>
      <c r="S24" s="6">
        <v>107950</v>
      </c>
      <c r="T24" s="6"/>
      <c r="U24" s="6">
        <v>53058061104</v>
      </c>
      <c r="V24" s="6"/>
      <c r="W24" s="6">
        <v>32192309250</v>
      </c>
      <c r="X24" s="6"/>
      <c r="Y24" s="8">
        <v>2.4458728591988154E-3</v>
      </c>
    </row>
    <row r="25" spans="1:25">
      <c r="A25" s="1" t="s">
        <v>31</v>
      </c>
      <c r="C25" s="6">
        <v>600000</v>
      </c>
      <c r="D25" s="6"/>
      <c r="E25" s="6">
        <v>41350200000</v>
      </c>
      <c r="F25" s="6"/>
      <c r="G25" s="6">
        <v>48609045000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600000</v>
      </c>
      <c r="R25" s="6"/>
      <c r="S25" s="6">
        <v>79010</v>
      </c>
      <c r="T25" s="6"/>
      <c r="U25" s="6">
        <v>41350200000</v>
      </c>
      <c r="V25" s="6"/>
      <c r="W25" s="6">
        <v>47123934300</v>
      </c>
      <c r="X25" s="6"/>
      <c r="Y25" s="8">
        <v>3.580331905609975E-3</v>
      </c>
    </row>
    <row r="26" spans="1:25">
      <c r="A26" s="1" t="s">
        <v>32</v>
      </c>
      <c r="C26" s="6">
        <v>1721589</v>
      </c>
      <c r="D26" s="6"/>
      <c r="E26" s="6">
        <v>45584668246</v>
      </c>
      <c r="F26" s="6"/>
      <c r="G26" s="6">
        <v>203787027552.186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1721589</v>
      </c>
      <c r="R26" s="6"/>
      <c r="S26" s="6">
        <v>101480</v>
      </c>
      <c r="T26" s="6"/>
      <c r="U26" s="6">
        <v>45584668246</v>
      </c>
      <c r="V26" s="6"/>
      <c r="W26" s="6">
        <v>173667345952.26599</v>
      </c>
      <c r="X26" s="6"/>
      <c r="Y26" s="8">
        <v>1.3194711963502234E-2</v>
      </c>
    </row>
    <row r="27" spans="1:25">
      <c r="A27" s="1" t="s">
        <v>33</v>
      </c>
      <c r="C27" s="6">
        <v>1350037</v>
      </c>
      <c r="D27" s="6"/>
      <c r="E27" s="6">
        <v>65085900432</v>
      </c>
      <c r="F27" s="6"/>
      <c r="G27" s="6">
        <v>59450789597.355003</v>
      </c>
      <c r="H27" s="6"/>
      <c r="I27" s="6">
        <v>0</v>
      </c>
      <c r="J27" s="6"/>
      <c r="K27" s="6">
        <v>0</v>
      </c>
      <c r="L27" s="6"/>
      <c r="M27" s="6">
        <v>-50037</v>
      </c>
      <c r="N27" s="6"/>
      <c r="O27" s="6">
        <v>2208053492</v>
      </c>
      <c r="P27" s="6"/>
      <c r="Q27" s="6">
        <v>1300000</v>
      </c>
      <c r="R27" s="6"/>
      <c r="S27" s="6">
        <v>38880</v>
      </c>
      <c r="T27" s="6"/>
      <c r="U27" s="6">
        <v>62673593805</v>
      </c>
      <c r="V27" s="6"/>
      <c r="W27" s="6">
        <v>50243263200</v>
      </c>
      <c r="X27" s="6"/>
      <c r="Y27" s="8">
        <v>3.8173289422678688E-3</v>
      </c>
    </row>
    <row r="28" spans="1:25">
      <c r="A28" s="1" t="s">
        <v>34</v>
      </c>
      <c r="C28" s="6">
        <v>1822195</v>
      </c>
      <c r="D28" s="6"/>
      <c r="E28" s="6">
        <v>37762193749</v>
      </c>
      <c r="F28" s="6"/>
      <c r="G28" s="6">
        <v>138188115773.52802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1822195</v>
      </c>
      <c r="R28" s="6"/>
      <c r="S28" s="6">
        <v>67970</v>
      </c>
      <c r="T28" s="6"/>
      <c r="U28" s="6">
        <v>37762193749</v>
      </c>
      <c r="V28" s="6"/>
      <c r="W28" s="6">
        <v>123117659314.808</v>
      </c>
      <c r="X28" s="6"/>
      <c r="Y28" s="8">
        <v>9.3541019088643085E-3</v>
      </c>
    </row>
    <row r="29" spans="1:25">
      <c r="A29" s="1" t="s">
        <v>35</v>
      </c>
      <c r="C29" s="6">
        <v>1750968</v>
      </c>
      <c r="D29" s="6"/>
      <c r="E29" s="6">
        <v>24748915519</v>
      </c>
      <c r="F29" s="6"/>
      <c r="G29" s="6">
        <v>30198537995.939999</v>
      </c>
      <c r="H29" s="6"/>
      <c r="I29" s="6">
        <v>35000</v>
      </c>
      <c r="J29" s="6"/>
      <c r="K29" s="6">
        <v>602796838</v>
      </c>
      <c r="L29" s="6"/>
      <c r="M29" s="6">
        <v>0</v>
      </c>
      <c r="N29" s="6"/>
      <c r="O29" s="6">
        <v>0</v>
      </c>
      <c r="P29" s="6"/>
      <c r="Q29" s="6">
        <v>1785968</v>
      </c>
      <c r="R29" s="6"/>
      <c r="S29" s="6">
        <v>18330</v>
      </c>
      <c r="T29" s="6"/>
      <c r="U29" s="6">
        <v>25351712357</v>
      </c>
      <c r="V29" s="6"/>
      <c r="W29" s="6">
        <v>32542009519.032001</v>
      </c>
      <c r="X29" s="6"/>
      <c r="Y29" s="8">
        <v>2.4724420124160517E-3</v>
      </c>
    </row>
    <row r="30" spans="1:25">
      <c r="A30" s="1" t="s">
        <v>36</v>
      </c>
      <c r="C30" s="6">
        <v>467290</v>
      </c>
      <c r="D30" s="6"/>
      <c r="E30" s="6">
        <v>34026873291</v>
      </c>
      <c r="F30" s="6"/>
      <c r="G30" s="6">
        <v>66355199859.824997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467290</v>
      </c>
      <c r="R30" s="6"/>
      <c r="S30" s="6">
        <v>136750</v>
      </c>
      <c r="T30" s="6"/>
      <c r="U30" s="6">
        <v>34026873291</v>
      </c>
      <c r="V30" s="6"/>
      <c r="W30" s="6">
        <v>63521691150.375</v>
      </c>
      <c r="X30" s="6"/>
      <c r="Y30" s="8">
        <v>4.8261831466815883E-3</v>
      </c>
    </row>
    <row r="31" spans="1:25">
      <c r="A31" s="1" t="s">
        <v>37</v>
      </c>
      <c r="C31" s="6">
        <v>2661735</v>
      </c>
      <c r="D31" s="6"/>
      <c r="E31" s="6">
        <v>68766287093</v>
      </c>
      <c r="F31" s="6"/>
      <c r="G31" s="6">
        <v>209290506230.92499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2661735</v>
      </c>
      <c r="R31" s="6"/>
      <c r="S31" s="6">
        <v>72750</v>
      </c>
      <c r="T31" s="6"/>
      <c r="U31" s="6">
        <v>68766287093</v>
      </c>
      <c r="V31" s="6"/>
      <c r="W31" s="6">
        <v>192489055983.56299</v>
      </c>
      <c r="X31" s="6"/>
      <c r="Y31" s="8">
        <v>1.4624727728191728E-2</v>
      </c>
    </row>
    <row r="32" spans="1:25">
      <c r="A32" s="1" t="s">
        <v>38</v>
      </c>
      <c r="C32" s="6">
        <v>5299999</v>
      </c>
      <c r="D32" s="6"/>
      <c r="E32" s="6">
        <v>9284538914</v>
      </c>
      <c r="F32" s="6"/>
      <c r="G32" s="6">
        <v>36879248041.650002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5299999</v>
      </c>
      <c r="R32" s="6"/>
      <c r="S32" s="6">
        <v>6290</v>
      </c>
      <c r="T32" s="6"/>
      <c r="U32" s="6">
        <v>9284538914</v>
      </c>
      <c r="V32" s="6"/>
      <c r="W32" s="6">
        <v>33138638597.425499</v>
      </c>
      <c r="X32" s="6"/>
      <c r="Y32" s="8">
        <v>2.517772058748514E-3</v>
      </c>
    </row>
    <row r="33" spans="1:25">
      <c r="A33" s="1" t="s">
        <v>39</v>
      </c>
      <c r="C33" s="6">
        <v>12043627</v>
      </c>
      <c r="D33" s="6"/>
      <c r="E33" s="6">
        <v>43553014113</v>
      </c>
      <c r="F33" s="6"/>
      <c r="G33" s="6">
        <v>55980919652.8806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12043627</v>
      </c>
      <c r="R33" s="6"/>
      <c r="S33" s="6">
        <v>4850</v>
      </c>
      <c r="T33" s="6"/>
      <c r="U33" s="6">
        <v>43553014113</v>
      </c>
      <c r="V33" s="6"/>
      <c r="W33" s="6">
        <v>58064041983.847504</v>
      </c>
      <c r="X33" s="6"/>
      <c r="Y33" s="8">
        <v>4.4115277124356384E-3</v>
      </c>
    </row>
    <row r="34" spans="1:25">
      <c r="A34" s="1" t="s">
        <v>40</v>
      </c>
      <c r="C34" s="6">
        <v>4700785</v>
      </c>
      <c r="D34" s="6"/>
      <c r="E34" s="6">
        <v>43642479947</v>
      </c>
      <c r="F34" s="6"/>
      <c r="G34" s="6">
        <v>81026617809.195007</v>
      </c>
      <c r="H34" s="6"/>
      <c r="I34" s="6">
        <v>0</v>
      </c>
      <c r="J34" s="6"/>
      <c r="K34" s="6">
        <v>0</v>
      </c>
      <c r="L34" s="6"/>
      <c r="M34" s="6">
        <v>-500785</v>
      </c>
      <c r="N34" s="6"/>
      <c r="O34" s="6">
        <v>9311296577</v>
      </c>
      <c r="P34" s="6"/>
      <c r="Q34" s="6">
        <v>4200000</v>
      </c>
      <c r="R34" s="6"/>
      <c r="S34" s="6">
        <v>18430</v>
      </c>
      <c r="T34" s="6"/>
      <c r="U34" s="6">
        <v>38993150244</v>
      </c>
      <c r="V34" s="6"/>
      <c r="W34" s="6">
        <v>76945434300</v>
      </c>
      <c r="X34" s="6"/>
      <c r="Y34" s="8">
        <v>5.8460779539645982E-3</v>
      </c>
    </row>
    <row r="35" spans="1:25">
      <c r="A35" s="1" t="s">
        <v>41</v>
      </c>
      <c r="C35" s="6">
        <v>104300</v>
      </c>
      <c r="D35" s="6"/>
      <c r="E35" s="6">
        <v>128853321519</v>
      </c>
      <c r="F35" s="6"/>
      <c r="G35" s="6">
        <v>164275915303.5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104300</v>
      </c>
      <c r="R35" s="6"/>
      <c r="S35" s="6">
        <v>1491800</v>
      </c>
      <c r="T35" s="6"/>
      <c r="U35" s="6">
        <v>128853321519</v>
      </c>
      <c r="V35" s="6"/>
      <c r="W35" s="6">
        <v>155400246575</v>
      </c>
      <c r="X35" s="6"/>
      <c r="Y35" s="8">
        <v>1.1806833814215928E-2</v>
      </c>
    </row>
    <row r="36" spans="1:25">
      <c r="A36" s="1" t="s">
        <v>42</v>
      </c>
      <c r="C36" s="6">
        <v>75000</v>
      </c>
      <c r="D36" s="6"/>
      <c r="E36" s="6">
        <v>101752031250</v>
      </c>
      <c r="F36" s="6"/>
      <c r="G36" s="6">
        <v>118651425093.75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75000</v>
      </c>
      <c r="R36" s="6"/>
      <c r="S36" s="6">
        <v>1490000</v>
      </c>
      <c r="T36" s="6"/>
      <c r="U36" s="6">
        <v>101752031250</v>
      </c>
      <c r="V36" s="6"/>
      <c r="W36" s="6">
        <v>111610312500</v>
      </c>
      <c r="X36" s="6"/>
      <c r="Y36" s="8">
        <v>8.4798090137149229E-3</v>
      </c>
    </row>
    <row r="37" spans="1:25">
      <c r="A37" s="1" t="s">
        <v>43</v>
      </c>
      <c r="C37" s="6">
        <v>114900</v>
      </c>
      <c r="D37" s="6"/>
      <c r="E37" s="6">
        <v>146401433417</v>
      </c>
      <c r="F37" s="6"/>
      <c r="G37" s="6">
        <v>181429828875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114900</v>
      </c>
      <c r="R37" s="6"/>
      <c r="S37" s="6">
        <v>1495554</v>
      </c>
      <c r="T37" s="6"/>
      <c r="U37" s="6">
        <v>146401433417</v>
      </c>
      <c r="V37" s="6"/>
      <c r="W37" s="6">
        <v>171624355656.75</v>
      </c>
      <c r="X37" s="6"/>
      <c r="Y37" s="8">
        <v>1.3039491830749282E-2</v>
      </c>
    </row>
    <row r="38" spans="1:25">
      <c r="A38" s="1" t="s">
        <v>44</v>
      </c>
      <c r="C38" s="6">
        <v>15023521</v>
      </c>
      <c r="D38" s="6"/>
      <c r="E38" s="6">
        <v>59289911113</v>
      </c>
      <c r="F38" s="6"/>
      <c r="G38" s="6">
        <v>89306103679.298996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15023521</v>
      </c>
      <c r="R38" s="6"/>
      <c r="S38" s="6">
        <v>5650</v>
      </c>
      <c r="T38" s="6"/>
      <c r="U38" s="6">
        <v>59289911113</v>
      </c>
      <c r="V38" s="6"/>
      <c r="W38" s="6">
        <v>84377840432.782501</v>
      </c>
      <c r="X38" s="6"/>
      <c r="Y38" s="8">
        <v>6.4107693620131072E-3</v>
      </c>
    </row>
    <row r="39" spans="1:25">
      <c r="A39" s="1" t="s">
        <v>45</v>
      </c>
      <c r="C39" s="6">
        <v>4608657</v>
      </c>
      <c r="D39" s="6"/>
      <c r="E39" s="6">
        <v>39590594684</v>
      </c>
      <c r="F39" s="6"/>
      <c r="G39" s="6">
        <v>54104391146.938499</v>
      </c>
      <c r="H39" s="6"/>
      <c r="I39" s="6">
        <v>0</v>
      </c>
      <c r="J39" s="6"/>
      <c r="K39" s="6">
        <v>0</v>
      </c>
      <c r="L39" s="6"/>
      <c r="M39" s="6">
        <v>-608657</v>
      </c>
      <c r="N39" s="6"/>
      <c r="O39" s="6">
        <v>8524686476</v>
      </c>
      <c r="P39" s="6"/>
      <c r="Q39" s="6">
        <v>4000000</v>
      </c>
      <c r="R39" s="6"/>
      <c r="S39" s="6">
        <v>11798</v>
      </c>
      <c r="T39" s="6"/>
      <c r="U39" s="6">
        <v>34361936402</v>
      </c>
      <c r="V39" s="6"/>
      <c r="W39" s="6">
        <v>46911207600</v>
      </c>
      <c r="X39" s="6"/>
      <c r="Y39" s="8">
        <v>3.5641695837983788E-3</v>
      </c>
    </row>
    <row r="40" spans="1:25">
      <c r="A40" s="1" t="s">
        <v>46</v>
      </c>
      <c r="C40" s="6">
        <v>1050580</v>
      </c>
      <c r="D40" s="6"/>
      <c r="E40" s="6">
        <v>13797267140</v>
      </c>
      <c r="F40" s="6"/>
      <c r="G40" s="6">
        <v>16030450902.15</v>
      </c>
      <c r="H40" s="6"/>
      <c r="I40" s="6">
        <v>105000</v>
      </c>
      <c r="J40" s="6"/>
      <c r="K40" s="6">
        <v>1581734811</v>
      </c>
      <c r="L40" s="6"/>
      <c r="M40" s="6">
        <v>0</v>
      </c>
      <c r="N40" s="6"/>
      <c r="O40" s="6">
        <v>0</v>
      </c>
      <c r="P40" s="6"/>
      <c r="Q40" s="6">
        <v>1155580</v>
      </c>
      <c r="R40" s="6"/>
      <c r="S40" s="6">
        <v>15880</v>
      </c>
      <c r="T40" s="6"/>
      <c r="U40" s="6">
        <v>15379001951</v>
      </c>
      <c r="V40" s="6"/>
      <c r="W40" s="6">
        <v>18241424268.119999</v>
      </c>
      <c r="X40" s="6"/>
      <c r="Y40" s="8">
        <v>1.3859274332898414E-3</v>
      </c>
    </row>
    <row r="41" spans="1:25">
      <c r="A41" s="1" t="s">
        <v>47</v>
      </c>
      <c r="C41" s="6">
        <v>7561995</v>
      </c>
      <c r="D41" s="6"/>
      <c r="E41" s="6">
        <v>22270075275</v>
      </c>
      <c r="F41" s="6"/>
      <c r="G41" s="6">
        <v>28489434281.752499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7561995</v>
      </c>
      <c r="R41" s="6"/>
      <c r="S41" s="6">
        <v>3725</v>
      </c>
      <c r="T41" s="6"/>
      <c r="U41" s="6">
        <v>22270075275</v>
      </c>
      <c r="V41" s="6"/>
      <c r="W41" s="6">
        <v>28000829208.318699</v>
      </c>
      <c r="X41" s="6"/>
      <c r="Y41" s="8">
        <v>2.1274170692084839E-3</v>
      </c>
    </row>
    <row r="42" spans="1:25">
      <c r="A42" s="1" t="s">
        <v>48</v>
      </c>
      <c r="C42" s="6">
        <v>9337333</v>
      </c>
      <c r="D42" s="6"/>
      <c r="E42" s="6">
        <v>20607491725</v>
      </c>
      <c r="F42" s="6"/>
      <c r="G42" s="6">
        <v>20902559256.199799</v>
      </c>
      <c r="H42" s="6"/>
      <c r="I42" s="6">
        <v>0</v>
      </c>
      <c r="J42" s="6"/>
      <c r="K42" s="6">
        <v>0</v>
      </c>
      <c r="L42" s="6"/>
      <c r="M42" s="6">
        <v>-9337333</v>
      </c>
      <c r="N42" s="6"/>
      <c r="O42" s="6">
        <v>0</v>
      </c>
      <c r="P42" s="6"/>
      <c r="Q42" s="6">
        <v>0</v>
      </c>
      <c r="R42" s="6"/>
      <c r="S42" s="6">
        <v>0</v>
      </c>
      <c r="T42" s="6"/>
      <c r="U42" s="6">
        <v>0</v>
      </c>
      <c r="V42" s="6"/>
      <c r="W42" s="6">
        <v>0</v>
      </c>
      <c r="X42" s="6"/>
      <c r="Y42" s="8">
        <v>0</v>
      </c>
    </row>
    <row r="43" spans="1:25">
      <c r="A43" s="1" t="s">
        <v>49</v>
      </c>
      <c r="C43" s="6">
        <v>23785111</v>
      </c>
      <c r="D43" s="6"/>
      <c r="E43" s="6">
        <v>62554841930</v>
      </c>
      <c r="F43" s="6"/>
      <c r="G43" s="6">
        <v>91193325046.894302</v>
      </c>
      <c r="H43" s="6"/>
      <c r="I43" s="6">
        <v>400000</v>
      </c>
      <c r="J43" s="6"/>
      <c r="K43" s="6">
        <v>1183096889</v>
      </c>
      <c r="L43" s="6"/>
      <c r="M43" s="6">
        <v>0</v>
      </c>
      <c r="N43" s="6"/>
      <c r="O43" s="6">
        <v>0</v>
      </c>
      <c r="P43" s="6"/>
      <c r="Q43" s="6">
        <v>24185111</v>
      </c>
      <c r="R43" s="6"/>
      <c r="S43" s="6">
        <v>2898</v>
      </c>
      <c r="T43" s="6"/>
      <c r="U43" s="6">
        <v>63737938819</v>
      </c>
      <c r="V43" s="6"/>
      <c r="W43" s="6">
        <v>69671425390.5159</v>
      </c>
      <c r="X43" s="6"/>
      <c r="Y43" s="8">
        <v>5.2934210808240813E-3</v>
      </c>
    </row>
    <row r="44" spans="1:25">
      <c r="A44" s="1" t="s">
        <v>50</v>
      </c>
      <c r="C44" s="6">
        <v>2868525</v>
      </c>
      <c r="D44" s="6"/>
      <c r="E44" s="6">
        <v>68629460625</v>
      </c>
      <c r="F44" s="6"/>
      <c r="G44" s="6">
        <v>82435629856.387497</v>
      </c>
      <c r="H44" s="6"/>
      <c r="I44" s="6">
        <v>0</v>
      </c>
      <c r="J44" s="6"/>
      <c r="K44" s="6">
        <v>0</v>
      </c>
      <c r="L44" s="6"/>
      <c r="M44" s="6">
        <v>-2868525</v>
      </c>
      <c r="N44" s="6"/>
      <c r="O44" s="6">
        <v>0</v>
      </c>
      <c r="P44" s="6"/>
      <c r="Q44" s="6">
        <v>0</v>
      </c>
      <c r="R44" s="6"/>
      <c r="S44" s="6">
        <v>0</v>
      </c>
      <c r="T44" s="6"/>
      <c r="U44" s="6">
        <v>0</v>
      </c>
      <c r="V44" s="6"/>
      <c r="W44" s="6">
        <v>0</v>
      </c>
      <c r="X44" s="6"/>
      <c r="Y44" s="8">
        <v>0</v>
      </c>
    </row>
    <row r="45" spans="1:25">
      <c r="A45" s="1" t="s">
        <v>51</v>
      </c>
      <c r="C45" s="6">
        <v>11423673</v>
      </c>
      <c r="D45" s="6"/>
      <c r="E45" s="6">
        <v>31404974554</v>
      </c>
      <c r="F45" s="6"/>
      <c r="G45" s="6">
        <v>32931536222.384998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11423673</v>
      </c>
      <c r="R45" s="6"/>
      <c r="S45" s="6">
        <v>3146</v>
      </c>
      <c r="T45" s="6"/>
      <c r="U45" s="6">
        <v>31404974554</v>
      </c>
      <c r="V45" s="6"/>
      <c r="W45" s="6">
        <v>35725038950.214897</v>
      </c>
      <c r="X45" s="6"/>
      <c r="Y45" s="8">
        <v>2.714278819937441E-3</v>
      </c>
    </row>
    <row r="46" spans="1:25">
      <c r="A46" s="1" t="s">
        <v>52</v>
      </c>
      <c r="C46" s="6">
        <v>1059359</v>
      </c>
      <c r="D46" s="6"/>
      <c r="E46" s="6">
        <v>9692344761</v>
      </c>
      <c r="F46" s="6"/>
      <c r="G46" s="6">
        <v>13426461627.862499</v>
      </c>
      <c r="H46" s="6"/>
      <c r="I46" s="6">
        <v>557505</v>
      </c>
      <c r="J46" s="6"/>
      <c r="K46" s="6">
        <v>6917571304</v>
      </c>
      <c r="L46" s="6"/>
      <c r="M46" s="6">
        <v>0</v>
      </c>
      <c r="N46" s="6"/>
      <c r="O46" s="6">
        <v>0</v>
      </c>
      <c r="P46" s="6"/>
      <c r="Q46" s="6">
        <v>1616864</v>
      </c>
      <c r="R46" s="6"/>
      <c r="S46" s="6">
        <v>12950</v>
      </c>
      <c r="T46" s="6"/>
      <c r="U46" s="6">
        <v>16609916065</v>
      </c>
      <c r="V46" s="6"/>
      <c r="W46" s="6">
        <v>20813805386.639999</v>
      </c>
      <c r="X46" s="6"/>
      <c r="Y46" s="8">
        <v>1.5813690560837566E-3</v>
      </c>
    </row>
    <row r="47" spans="1:25">
      <c r="A47" s="1" t="s">
        <v>53</v>
      </c>
      <c r="C47" s="6">
        <v>883106</v>
      </c>
      <c r="D47" s="6"/>
      <c r="E47" s="6">
        <v>9479259804</v>
      </c>
      <c r="F47" s="6"/>
      <c r="G47" s="6">
        <v>12702511484.271</v>
      </c>
      <c r="H47" s="6"/>
      <c r="I47" s="6">
        <v>0</v>
      </c>
      <c r="J47" s="6"/>
      <c r="K47" s="6">
        <v>0</v>
      </c>
      <c r="L47" s="6"/>
      <c r="M47" s="6">
        <v>-883106</v>
      </c>
      <c r="N47" s="6"/>
      <c r="O47" s="6">
        <v>0</v>
      </c>
      <c r="P47" s="6"/>
      <c r="Q47" s="6">
        <v>0</v>
      </c>
      <c r="R47" s="6"/>
      <c r="S47" s="6">
        <v>0</v>
      </c>
      <c r="T47" s="6"/>
      <c r="U47" s="6">
        <v>0</v>
      </c>
      <c r="V47" s="6"/>
      <c r="W47" s="6">
        <v>0</v>
      </c>
      <c r="X47" s="6"/>
      <c r="Y47" s="8">
        <v>0</v>
      </c>
    </row>
    <row r="48" spans="1:25">
      <c r="A48" s="1" t="s">
        <v>54</v>
      </c>
      <c r="C48" s="6">
        <v>27757475</v>
      </c>
      <c r="D48" s="6"/>
      <c r="E48" s="6">
        <v>167468651837</v>
      </c>
      <c r="F48" s="6"/>
      <c r="G48" s="6">
        <v>99911783563.998703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27757475</v>
      </c>
      <c r="R48" s="6"/>
      <c r="S48" s="6">
        <v>3713</v>
      </c>
      <c r="T48" s="6"/>
      <c r="U48" s="6">
        <v>167468651837</v>
      </c>
      <c r="V48" s="6"/>
      <c r="W48" s="6">
        <v>102450276822.18401</v>
      </c>
      <c r="X48" s="6"/>
      <c r="Y48" s="8">
        <v>7.7838576148986684E-3</v>
      </c>
    </row>
    <row r="49" spans="1:25">
      <c r="A49" s="1" t="s">
        <v>55</v>
      </c>
      <c r="C49" s="6">
        <v>9791400</v>
      </c>
      <c r="D49" s="6"/>
      <c r="E49" s="6">
        <v>56841685444</v>
      </c>
      <c r="F49" s="6"/>
      <c r="G49" s="6">
        <v>70954599129.300003</v>
      </c>
      <c r="H49" s="6"/>
      <c r="I49" s="6">
        <v>0</v>
      </c>
      <c r="J49" s="6"/>
      <c r="K49" s="6">
        <v>0</v>
      </c>
      <c r="L49" s="6"/>
      <c r="M49" s="6">
        <v>-91400</v>
      </c>
      <c r="N49" s="6"/>
      <c r="O49" s="6">
        <v>595429568</v>
      </c>
      <c r="P49" s="6"/>
      <c r="Q49" s="6">
        <v>9700000</v>
      </c>
      <c r="R49" s="6"/>
      <c r="S49" s="6">
        <v>6590</v>
      </c>
      <c r="T49" s="6"/>
      <c r="U49" s="6">
        <v>56311084095</v>
      </c>
      <c r="V49" s="6"/>
      <c r="W49" s="6">
        <v>63542658150</v>
      </c>
      <c r="X49" s="6"/>
      <c r="Y49" s="8">
        <v>4.8277761549657518E-3</v>
      </c>
    </row>
    <row r="50" spans="1:25">
      <c r="A50" s="1" t="s">
        <v>56</v>
      </c>
      <c r="C50" s="6">
        <v>2417122</v>
      </c>
      <c r="D50" s="6"/>
      <c r="E50" s="6">
        <v>61566349808</v>
      </c>
      <c r="F50" s="6"/>
      <c r="G50" s="6">
        <v>56968968342.411003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2417122</v>
      </c>
      <c r="R50" s="6"/>
      <c r="S50" s="6">
        <v>24050</v>
      </c>
      <c r="T50" s="6"/>
      <c r="U50" s="6">
        <v>61566349808</v>
      </c>
      <c r="V50" s="6"/>
      <c r="W50" s="6">
        <v>57785899984.605003</v>
      </c>
      <c r="X50" s="6"/>
      <c r="Y50" s="8">
        <v>4.3903953369459703E-3</v>
      </c>
    </row>
    <row r="51" spans="1:25">
      <c r="A51" s="1" t="s">
        <v>57</v>
      </c>
      <c r="C51" s="6">
        <v>4294801</v>
      </c>
      <c r="D51" s="6"/>
      <c r="E51" s="6">
        <v>36629278030</v>
      </c>
      <c r="F51" s="6"/>
      <c r="G51" s="6">
        <v>53280201736.944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4294801</v>
      </c>
      <c r="R51" s="6"/>
      <c r="S51" s="6">
        <v>11300</v>
      </c>
      <c r="T51" s="6"/>
      <c r="U51" s="6">
        <v>36629278030</v>
      </c>
      <c r="V51" s="6"/>
      <c r="W51" s="6">
        <v>48242490354.764999</v>
      </c>
      <c r="X51" s="6"/>
      <c r="Y51" s="8">
        <v>3.6653163618226717E-3</v>
      </c>
    </row>
    <row r="52" spans="1:25">
      <c r="A52" s="1" t="s">
        <v>58</v>
      </c>
      <c r="C52" s="6">
        <v>12474057</v>
      </c>
      <c r="D52" s="6"/>
      <c r="E52" s="6">
        <v>32599155933</v>
      </c>
      <c r="F52" s="6"/>
      <c r="G52" s="6">
        <v>31483184520.1982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12474057</v>
      </c>
      <c r="R52" s="6"/>
      <c r="S52" s="6">
        <v>2362</v>
      </c>
      <c r="T52" s="6"/>
      <c r="U52" s="6">
        <v>32599155933</v>
      </c>
      <c r="V52" s="6"/>
      <c r="W52" s="6">
        <v>29288413484.327702</v>
      </c>
      <c r="X52" s="6"/>
      <c r="Y52" s="8">
        <v>2.2252437709267387E-3</v>
      </c>
    </row>
    <row r="53" spans="1:25">
      <c r="A53" s="1" t="s">
        <v>59</v>
      </c>
      <c r="C53" s="6">
        <v>498471</v>
      </c>
      <c r="D53" s="6"/>
      <c r="E53" s="6">
        <v>184677292669</v>
      </c>
      <c r="F53" s="6"/>
      <c r="G53" s="6">
        <v>307302351398.55902</v>
      </c>
      <c r="H53" s="6"/>
      <c r="I53" s="6">
        <v>0</v>
      </c>
      <c r="J53" s="6"/>
      <c r="K53" s="6">
        <v>0</v>
      </c>
      <c r="L53" s="6"/>
      <c r="M53" s="6">
        <v>-58471</v>
      </c>
      <c r="N53" s="6"/>
      <c r="O53" s="6">
        <v>30868350937</v>
      </c>
      <c r="P53" s="6"/>
      <c r="Q53" s="6">
        <v>440000</v>
      </c>
      <c r="R53" s="6"/>
      <c r="S53" s="6">
        <v>502870</v>
      </c>
      <c r="T53" s="6"/>
      <c r="U53" s="6">
        <v>163014515940</v>
      </c>
      <c r="V53" s="6"/>
      <c r="W53" s="6">
        <v>219946286340</v>
      </c>
      <c r="X53" s="6"/>
      <c r="Y53" s="8">
        <v>1.6710843824929308E-2</v>
      </c>
    </row>
    <row r="54" spans="1:25">
      <c r="A54" s="1" t="s">
        <v>60</v>
      </c>
      <c r="C54" s="6">
        <v>8868106</v>
      </c>
      <c r="D54" s="6"/>
      <c r="E54" s="6">
        <v>65854388596</v>
      </c>
      <c r="F54" s="6"/>
      <c r="G54" s="6">
        <v>37059692594.137199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8868106</v>
      </c>
      <c r="R54" s="6"/>
      <c r="S54" s="6">
        <v>3662</v>
      </c>
      <c r="T54" s="6"/>
      <c r="U54" s="6">
        <v>65854388596</v>
      </c>
      <c r="V54" s="6"/>
      <c r="W54" s="6">
        <v>32281777897.176601</v>
      </c>
      <c r="X54" s="6"/>
      <c r="Y54" s="8">
        <v>2.4526704124336299E-3</v>
      </c>
    </row>
    <row r="55" spans="1:25">
      <c r="A55" s="1" t="s">
        <v>61</v>
      </c>
      <c r="C55" s="6">
        <v>1900000</v>
      </c>
      <c r="D55" s="6"/>
      <c r="E55" s="6">
        <v>44453823590</v>
      </c>
      <c r="F55" s="6"/>
      <c r="G55" s="6">
        <v>41740159500</v>
      </c>
      <c r="H55" s="6"/>
      <c r="I55" s="6">
        <v>0</v>
      </c>
      <c r="J55" s="6"/>
      <c r="K55" s="6">
        <v>0</v>
      </c>
      <c r="L55" s="6"/>
      <c r="M55" s="6">
        <v>-600000</v>
      </c>
      <c r="N55" s="6"/>
      <c r="O55" s="6">
        <v>16605605386</v>
      </c>
      <c r="P55" s="6"/>
      <c r="Q55" s="6">
        <v>1300000</v>
      </c>
      <c r="R55" s="6"/>
      <c r="S55" s="6">
        <v>26000</v>
      </c>
      <c r="T55" s="6"/>
      <c r="U55" s="6">
        <v>30415774032</v>
      </c>
      <c r="V55" s="6"/>
      <c r="W55" s="6">
        <v>33598890000</v>
      </c>
      <c r="X55" s="6"/>
      <c r="Y55" s="8">
        <v>2.5527405478128753E-3</v>
      </c>
    </row>
    <row r="56" spans="1:25">
      <c r="A56" s="1" t="s">
        <v>62</v>
      </c>
      <c r="C56" s="6">
        <v>163009023</v>
      </c>
      <c r="D56" s="6"/>
      <c r="E56" s="6">
        <v>168283422957</v>
      </c>
      <c r="F56" s="6"/>
      <c r="G56" s="6">
        <v>154747358944.05801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163009023</v>
      </c>
      <c r="R56" s="6"/>
      <c r="S56" s="6">
        <v>923</v>
      </c>
      <c r="T56" s="6"/>
      <c r="U56" s="6">
        <v>168283422957</v>
      </c>
      <c r="V56" s="6"/>
      <c r="W56" s="6">
        <v>149562107126.03699</v>
      </c>
      <c r="X56" s="6"/>
      <c r="Y56" s="8">
        <v>1.1363269896028339E-2</v>
      </c>
    </row>
    <row r="57" spans="1:25">
      <c r="A57" s="1" t="s">
        <v>63</v>
      </c>
      <c r="C57" s="6">
        <v>14006000</v>
      </c>
      <c r="D57" s="6"/>
      <c r="E57" s="6">
        <v>44926638049</v>
      </c>
      <c r="F57" s="6"/>
      <c r="G57" s="6">
        <v>68638734999</v>
      </c>
      <c r="H57" s="6"/>
      <c r="I57" s="6">
        <v>9337333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23343333</v>
      </c>
      <c r="R57" s="6"/>
      <c r="S57" s="6">
        <v>4540</v>
      </c>
      <c r="T57" s="6"/>
      <c r="U57" s="6">
        <v>74871462774</v>
      </c>
      <c r="V57" s="6"/>
      <c r="W57" s="6">
        <v>105348158365.67101</v>
      </c>
      <c r="X57" s="6"/>
      <c r="Y57" s="8">
        <v>8.0040297610266455E-3</v>
      </c>
    </row>
    <row r="58" spans="1:25">
      <c r="A58" s="1" t="s">
        <v>64</v>
      </c>
      <c r="C58" s="6">
        <v>43839672</v>
      </c>
      <c r="D58" s="6"/>
      <c r="E58" s="6">
        <v>241843903260</v>
      </c>
      <c r="F58" s="6"/>
      <c r="G58" s="6">
        <v>277161333052.17603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43839672</v>
      </c>
      <c r="R58" s="6"/>
      <c r="S58" s="6">
        <v>5120</v>
      </c>
      <c r="T58" s="6"/>
      <c r="U58" s="6">
        <v>241843903260</v>
      </c>
      <c r="V58" s="6"/>
      <c r="W58" s="6">
        <v>223123588872.19199</v>
      </c>
      <c r="X58" s="6"/>
      <c r="Y58" s="8">
        <v>1.6952245520241119E-2</v>
      </c>
    </row>
    <row r="59" spans="1:25">
      <c r="A59" s="1" t="s">
        <v>65</v>
      </c>
      <c r="C59" s="6">
        <v>45294151</v>
      </c>
      <c r="D59" s="6"/>
      <c r="E59" s="6">
        <v>164443304747</v>
      </c>
      <c r="F59" s="6"/>
      <c r="G59" s="6">
        <v>218684728943.12799</v>
      </c>
      <c r="H59" s="6"/>
      <c r="I59" s="6">
        <v>800000</v>
      </c>
      <c r="J59" s="6"/>
      <c r="K59" s="6">
        <v>3411142436</v>
      </c>
      <c r="L59" s="6"/>
      <c r="M59" s="6">
        <v>0</v>
      </c>
      <c r="N59" s="6"/>
      <c r="O59" s="6">
        <v>0</v>
      </c>
      <c r="P59" s="6"/>
      <c r="Q59" s="6">
        <v>46094151</v>
      </c>
      <c r="R59" s="6"/>
      <c r="S59" s="6">
        <v>4140</v>
      </c>
      <c r="T59" s="6"/>
      <c r="U59" s="6">
        <v>167854447183</v>
      </c>
      <c r="V59" s="6"/>
      <c r="W59" s="6">
        <v>189694347918.41699</v>
      </c>
      <c r="X59" s="6"/>
      <c r="Y59" s="8">
        <v>1.4412394386310558E-2</v>
      </c>
    </row>
    <row r="60" spans="1:25">
      <c r="A60" s="1" t="s">
        <v>66</v>
      </c>
      <c r="C60" s="6">
        <v>43600000</v>
      </c>
      <c r="D60" s="6"/>
      <c r="E60" s="6">
        <v>284169930610</v>
      </c>
      <c r="F60" s="6"/>
      <c r="G60" s="6">
        <v>170761885200</v>
      </c>
      <c r="H60" s="6"/>
      <c r="I60" s="6">
        <v>0</v>
      </c>
      <c r="J60" s="6"/>
      <c r="K60" s="6">
        <v>0</v>
      </c>
      <c r="L60" s="6"/>
      <c r="M60" s="6">
        <v>-1400000</v>
      </c>
      <c r="N60" s="6"/>
      <c r="O60" s="6">
        <v>5405054283</v>
      </c>
      <c r="P60" s="6"/>
      <c r="Q60" s="6">
        <v>42200000</v>
      </c>
      <c r="R60" s="6"/>
      <c r="S60" s="6">
        <v>3230</v>
      </c>
      <c r="T60" s="6"/>
      <c r="U60" s="6">
        <v>275045208069</v>
      </c>
      <c r="V60" s="6"/>
      <c r="W60" s="6">
        <v>135494979300</v>
      </c>
      <c r="X60" s="6"/>
      <c r="Y60" s="8">
        <v>1.0294492695567509E-2</v>
      </c>
    </row>
    <row r="61" spans="1:25">
      <c r="A61" s="1" t="s">
        <v>67</v>
      </c>
      <c r="C61" s="6">
        <v>14780351</v>
      </c>
      <c r="D61" s="6"/>
      <c r="E61" s="6">
        <v>134526043468</v>
      </c>
      <c r="F61" s="6"/>
      <c r="G61" s="6">
        <v>163085727818.20499</v>
      </c>
      <c r="H61" s="6"/>
      <c r="I61" s="6">
        <v>0</v>
      </c>
      <c r="J61" s="6"/>
      <c r="K61" s="6">
        <v>0</v>
      </c>
      <c r="L61" s="6"/>
      <c r="M61" s="6">
        <v>-6080351</v>
      </c>
      <c r="N61" s="6"/>
      <c r="O61" s="6">
        <v>59920190037</v>
      </c>
      <c r="P61" s="6"/>
      <c r="Q61" s="6">
        <v>8700000</v>
      </c>
      <c r="R61" s="6"/>
      <c r="S61" s="6">
        <v>10780</v>
      </c>
      <c r="T61" s="6"/>
      <c r="U61" s="6">
        <v>79184626819</v>
      </c>
      <c r="V61" s="6"/>
      <c r="W61" s="6">
        <v>93227973300</v>
      </c>
      <c r="X61" s="6"/>
      <c r="Y61" s="8">
        <v>7.0831752963662221E-3</v>
      </c>
    </row>
    <row r="62" spans="1:25">
      <c r="A62" s="1" t="s">
        <v>68</v>
      </c>
      <c r="C62" s="6">
        <v>13188080</v>
      </c>
      <c r="D62" s="6"/>
      <c r="E62" s="6">
        <v>110351379557</v>
      </c>
      <c r="F62" s="6"/>
      <c r="G62" s="6">
        <v>180912630751.20001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13188080</v>
      </c>
      <c r="R62" s="6"/>
      <c r="S62" s="6">
        <v>13690</v>
      </c>
      <c r="T62" s="6"/>
      <c r="U62" s="6">
        <v>110351379557</v>
      </c>
      <c r="V62" s="6"/>
      <c r="W62" s="6">
        <v>179470573549.56</v>
      </c>
      <c r="X62" s="6"/>
      <c r="Y62" s="8">
        <v>1.3635623386343856E-2</v>
      </c>
    </row>
    <row r="63" spans="1:25">
      <c r="A63" s="1" t="s">
        <v>69</v>
      </c>
      <c r="C63" s="6">
        <v>39766804</v>
      </c>
      <c r="D63" s="6"/>
      <c r="E63" s="6">
        <v>491258307996</v>
      </c>
      <c r="F63" s="6"/>
      <c r="G63" s="6">
        <v>576745494221.35803</v>
      </c>
      <c r="H63" s="6"/>
      <c r="I63" s="6">
        <v>28141</v>
      </c>
      <c r="J63" s="6"/>
      <c r="K63" s="6">
        <v>394057923</v>
      </c>
      <c r="L63" s="6"/>
      <c r="M63" s="6">
        <v>0</v>
      </c>
      <c r="N63" s="6"/>
      <c r="O63" s="6">
        <v>0</v>
      </c>
      <c r="P63" s="6"/>
      <c r="Q63" s="6">
        <v>39794945</v>
      </c>
      <c r="R63" s="6"/>
      <c r="S63" s="6">
        <v>14060</v>
      </c>
      <c r="T63" s="6"/>
      <c r="U63" s="6">
        <v>491652365919</v>
      </c>
      <c r="V63" s="6"/>
      <c r="W63" s="6">
        <v>556187800986.13501</v>
      </c>
      <c r="X63" s="6"/>
      <c r="Y63" s="8">
        <v>4.2257442188601606E-2</v>
      </c>
    </row>
    <row r="64" spans="1:25">
      <c r="A64" s="1" t="s">
        <v>70</v>
      </c>
      <c r="C64" s="6">
        <v>3063095</v>
      </c>
      <c r="D64" s="6"/>
      <c r="E64" s="6">
        <v>151315887995</v>
      </c>
      <c r="F64" s="6"/>
      <c r="G64" s="6">
        <v>173557566330.75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3063095</v>
      </c>
      <c r="R64" s="6"/>
      <c r="S64" s="6">
        <v>51000</v>
      </c>
      <c r="T64" s="6"/>
      <c r="U64" s="6">
        <v>151315887995</v>
      </c>
      <c r="V64" s="6"/>
      <c r="W64" s="6">
        <v>155288348822.25</v>
      </c>
      <c r="X64" s="6"/>
      <c r="Y64" s="8">
        <v>1.1798332166374166E-2</v>
      </c>
    </row>
    <row r="65" spans="1:25">
      <c r="A65" s="1" t="s">
        <v>71</v>
      </c>
      <c r="C65" s="6">
        <v>5629</v>
      </c>
      <c r="D65" s="6"/>
      <c r="E65" s="6">
        <v>55858720</v>
      </c>
      <c r="F65" s="6"/>
      <c r="G65" s="6">
        <v>76658452.064999998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5629</v>
      </c>
      <c r="R65" s="6"/>
      <c r="S65" s="6">
        <v>14700</v>
      </c>
      <c r="T65" s="6"/>
      <c r="U65" s="6">
        <v>55858720</v>
      </c>
      <c r="V65" s="6"/>
      <c r="W65" s="6">
        <v>82253959.515000001</v>
      </c>
      <c r="X65" s="6"/>
      <c r="Y65" s="8">
        <v>6.2494034080322045E-6</v>
      </c>
    </row>
    <row r="66" spans="1:25">
      <c r="A66" s="1" t="s">
        <v>72</v>
      </c>
      <c r="C66" s="6">
        <v>6693226</v>
      </c>
      <c r="D66" s="6"/>
      <c r="E66" s="6">
        <v>166835494392</v>
      </c>
      <c r="F66" s="6"/>
      <c r="G66" s="6">
        <v>215570202291.72</v>
      </c>
      <c r="H66" s="6"/>
      <c r="I66" s="6">
        <v>2868525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9561751</v>
      </c>
      <c r="R66" s="6"/>
      <c r="S66" s="6">
        <v>31730</v>
      </c>
      <c r="T66" s="6"/>
      <c r="U66" s="6">
        <v>238333480017</v>
      </c>
      <c r="V66" s="6"/>
      <c r="W66" s="6">
        <v>301589162792.58099</v>
      </c>
      <c r="X66" s="6"/>
      <c r="Y66" s="8">
        <v>2.291381901728181E-2</v>
      </c>
    </row>
    <row r="67" spans="1:25">
      <c r="A67" s="1" t="s">
        <v>73</v>
      </c>
      <c r="C67" s="6">
        <v>6711291</v>
      </c>
      <c r="D67" s="6"/>
      <c r="E67" s="6">
        <v>147065242094</v>
      </c>
      <c r="F67" s="6"/>
      <c r="G67" s="6">
        <v>121685584850.35201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6711291</v>
      </c>
      <c r="R67" s="6"/>
      <c r="S67" s="6">
        <v>18440</v>
      </c>
      <c r="T67" s="6"/>
      <c r="U67" s="6">
        <v>147065242094</v>
      </c>
      <c r="V67" s="6"/>
      <c r="W67" s="6">
        <v>123019856614.062</v>
      </c>
      <c r="X67" s="6"/>
      <c r="Y67" s="8">
        <v>9.3466711598163502E-3</v>
      </c>
    </row>
    <row r="68" spans="1:25">
      <c r="A68" s="1" t="s">
        <v>74</v>
      </c>
      <c r="C68" s="6">
        <v>638284</v>
      </c>
      <c r="D68" s="6"/>
      <c r="E68" s="6">
        <v>6518164924</v>
      </c>
      <c r="F68" s="6"/>
      <c r="G68" s="6">
        <v>8254665594.7019997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638284</v>
      </c>
      <c r="R68" s="6"/>
      <c r="S68" s="6">
        <v>12620</v>
      </c>
      <c r="T68" s="6"/>
      <c r="U68" s="6">
        <v>6518164924</v>
      </c>
      <c r="V68" s="6"/>
      <c r="W68" s="6">
        <v>8007215972.724</v>
      </c>
      <c r="X68" s="6"/>
      <c r="Y68" s="8">
        <v>6.0836369560623787E-4</v>
      </c>
    </row>
    <row r="69" spans="1:25">
      <c r="A69" s="1" t="s">
        <v>75</v>
      </c>
      <c r="C69" s="6">
        <v>3679080</v>
      </c>
      <c r="D69" s="6"/>
      <c r="E69" s="6">
        <v>90875312139</v>
      </c>
      <c r="F69" s="6"/>
      <c r="G69" s="6">
        <v>111178560009.60001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3679080</v>
      </c>
      <c r="R69" s="6"/>
      <c r="S69" s="6">
        <v>29000</v>
      </c>
      <c r="T69" s="6"/>
      <c r="U69" s="6">
        <v>90875312139</v>
      </c>
      <c r="V69" s="6"/>
      <c r="W69" s="6">
        <v>106058494746</v>
      </c>
      <c r="X69" s="6"/>
      <c r="Y69" s="8">
        <v>8.0579989391945089E-3</v>
      </c>
    </row>
    <row r="70" spans="1:25">
      <c r="A70" s="1" t="s">
        <v>76</v>
      </c>
      <c r="C70" s="6">
        <v>10065086</v>
      </c>
      <c r="D70" s="6"/>
      <c r="E70" s="6">
        <v>69582526696</v>
      </c>
      <c r="F70" s="6"/>
      <c r="G70" s="6">
        <v>128166595837.623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10065086</v>
      </c>
      <c r="R70" s="6"/>
      <c r="S70" s="6">
        <v>11670</v>
      </c>
      <c r="T70" s="6"/>
      <c r="U70" s="6">
        <v>69582526696</v>
      </c>
      <c r="V70" s="6"/>
      <c r="W70" s="6">
        <v>116760669275.961</v>
      </c>
      <c r="X70" s="6"/>
      <c r="Y70" s="8">
        <v>8.8711173152004313E-3</v>
      </c>
    </row>
    <row r="71" spans="1:25">
      <c r="A71" s="1" t="s">
        <v>77</v>
      </c>
      <c r="C71" s="6">
        <v>10860001</v>
      </c>
      <c r="D71" s="6"/>
      <c r="E71" s="6">
        <v>100852434096</v>
      </c>
      <c r="F71" s="6"/>
      <c r="G71" s="6">
        <v>92084625469.246506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10860001</v>
      </c>
      <c r="R71" s="6"/>
      <c r="S71" s="6">
        <v>7710</v>
      </c>
      <c r="T71" s="6"/>
      <c r="U71" s="6">
        <v>100852434096</v>
      </c>
      <c r="V71" s="6"/>
      <c r="W71" s="6">
        <v>83232410594.125504</v>
      </c>
      <c r="X71" s="6"/>
      <c r="Y71" s="8">
        <v>6.3237431181754544E-3</v>
      </c>
    </row>
    <row r="72" spans="1:25">
      <c r="A72" s="1" t="s">
        <v>78</v>
      </c>
      <c r="C72" s="6">
        <v>18922500</v>
      </c>
      <c r="D72" s="6"/>
      <c r="E72" s="6">
        <v>63543387692</v>
      </c>
      <c r="F72" s="6"/>
      <c r="G72" s="6">
        <v>59646228177.375</v>
      </c>
      <c r="H72" s="6"/>
      <c r="I72" s="6">
        <v>0</v>
      </c>
      <c r="J72" s="6"/>
      <c r="K72" s="6">
        <v>0</v>
      </c>
      <c r="L72" s="6"/>
      <c r="M72" s="6">
        <v>-76391</v>
      </c>
      <c r="N72" s="6"/>
      <c r="O72" s="6">
        <v>241961360</v>
      </c>
      <c r="P72" s="6"/>
      <c r="Q72" s="6">
        <v>18846109</v>
      </c>
      <c r="R72" s="6"/>
      <c r="S72" s="6">
        <v>3225</v>
      </c>
      <c r="T72" s="6"/>
      <c r="U72" s="6">
        <v>63286860123</v>
      </c>
      <c r="V72" s="6"/>
      <c r="W72" s="6">
        <v>60417068250.926201</v>
      </c>
      <c r="X72" s="6"/>
      <c r="Y72" s="8">
        <v>4.5903034268131243E-3</v>
      </c>
    </row>
    <row r="73" spans="1:25">
      <c r="A73" s="1" t="s">
        <v>79</v>
      </c>
      <c r="C73" s="6">
        <v>84855799</v>
      </c>
      <c r="D73" s="6"/>
      <c r="E73" s="6">
        <v>36876847481</v>
      </c>
      <c r="F73" s="6"/>
      <c r="G73" s="6">
        <v>36608293636.242302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84855799</v>
      </c>
      <c r="R73" s="6"/>
      <c r="S73" s="6">
        <v>434</v>
      </c>
      <c r="T73" s="6"/>
      <c r="U73" s="6">
        <v>36876847481</v>
      </c>
      <c r="V73" s="6"/>
      <c r="W73" s="6">
        <v>36608293636.242302</v>
      </c>
      <c r="X73" s="6"/>
      <c r="Y73" s="8">
        <v>2.7813858002891097E-3</v>
      </c>
    </row>
    <row r="74" spans="1:25">
      <c r="A74" s="1" t="s">
        <v>80</v>
      </c>
      <c r="C74" s="6">
        <v>4224137</v>
      </c>
      <c r="D74" s="6"/>
      <c r="E74" s="6">
        <v>77528316837</v>
      </c>
      <c r="F74" s="6"/>
      <c r="G74" s="6">
        <v>46608937571.834999</v>
      </c>
      <c r="H74" s="6"/>
      <c r="I74" s="6">
        <v>0</v>
      </c>
      <c r="J74" s="6"/>
      <c r="K74" s="6">
        <v>0</v>
      </c>
      <c r="L74" s="6"/>
      <c r="M74" s="6">
        <v>-200000</v>
      </c>
      <c r="N74" s="6"/>
      <c r="O74" s="6">
        <v>1930445148</v>
      </c>
      <c r="P74" s="6"/>
      <c r="Q74" s="6">
        <v>4024137</v>
      </c>
      <c r="R74" s="6"/>
      <c r="S74" s="6">
        <v>9360</v>
      </c>
      <c r="T74" s="6"/>
      <c r="U74" s="6">
        <v>73857587557</v>
      </c>
      <c r="V74" s="6"/>
      <c r="W74" s="6">
        <v>37441810082.195999</v>
      </c>
      <c r="X74" s="6"/>
      <c r="Y74" s="8">
        <v>2.8447138218057398E-3</v>
      </c>
    </row>
    <row r="75" spans="1:25">
      <c r="A75" s="1" t="s">
        <v>81</v>
      </c>
      <c r="C75" s="6">
        <v>27161378</v>
      </c>
      <c r="D75" s="6"/>
      <c r="E75" s="6">
        <v>185786277118</v>
      </c>
      <c r="F75" s="6"/>
      <c r="G75" s="6">
        <v>231658007731.72198</v>
      </c>
      <c r="H75" s="6"/>
      <c r="I75" s="6">
        <v>0</v>
      </c>
      <c r="J75" s="6"/>
      <c r="K75" s="6">
        <v>0</v>
      </c>
      <c r="L75" s="6"/>
      <c r="M75" s="6">
        <v>-200000</v>
      </c>
      <c r="N75" s="6"/>
      <c r="O75" s="6">
        <v>1670022892</v>
      </c>
      <c r="P75" s="6"/>
      <c r="Q75" s="6">
        <v>26961378</v>
      </c>
      <c r="R75" s="6"/>
      <c r="S75" s="6">
        <v>8160</v>
      </c>
      <c r="T75" s="6"/>
      <c r="U75" s="6">
        <v>184418259066</v>
      </c>
      <c r="V75" s="6"/>
      <c r="W75" s="6">
        <v>218695815655.34399</v>
      </c>
      <c r="X75" s="6"/>
      <c r="Y75" s="8">
        <v>1.6615836899981112E-2</v>
      </c>
    </row>
    <row r="76" spans="1:25">
      <c r="A76" s="1" t="s">
        <v>82</v>
      </c>
      <c r="C76" s="6">
        <v>223321</v>
      </c>
      <c r="D76" s="6"/>
      <c r="E76" s="6">
        <v>10688675827</v>
      </c>
      <c r="F76" s="6"/>
      <c r="G76" s="6">
        <v>14149785380.787001</v>
      </c>
      <c r="H76" s="6"/>
      <c r="I76" s="6">
        <v>0</v>
      </c>
      <c r="J76" s="6"/>
      <c r="K76" s="6">
        <v>0</v>
      </c>
      <c r="L76" s="6"/>
      <c r="M76" s="6">
        <v>-223321</v>
      </c>
      <c r="N76" s="6"/>
      <c r="O76" s="6">
        <v>11985361126</v>
      </c>
      <c r="P76" s="6"/>
      <c r="Q76" s="6">
        <v>0</v>
      </c>
      <c r="R76" s="6"/>
      <c r="S76" s="6">
        <v>0</v>
      </c>
      <c r="T76" s="6"/>
      <c r="U76" s="6">
        <v>0</v>
      </c>
      <c r="V76" s="6"/>
      <c r="W76" s="6">
        <v>0</v>
      </c>
      <c r="X76" s="6"/>
      <c r="Y76" s="8">
        <v>0</v>
      </c>
    </row>
    <row r="77" spans="1:25">
      <c r="A77" s="1" t="s">
        <v>83</v>
      </c>
      <c r="C77" s="6">
        <v>328467</v>
      </c>
      <c r="D77" s="6"/>
      <c r="E77" s="6">
        <v>2110669503</v>
      </c>
      <c r="F77" s="6"/>
      <c r="G77" s="6">
        <v>10889195922.022499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328467</v>
      </c>
      <c r="R77" s="6"/>
      <c r="S77" s="6">
        <v>36850</v>
      </c>
      <c r="T77" s="6"/>
      <c r="U77" s="6">
        <v>2110669503</v>
      </c>
      <c r="V77" s="6"/>
      <c r="W77" s="6">
        <v>12031990096.747499</v>
      </c>
      <c r="X77" s="6"/>
      <c r="Y77" s="8">
        <v>9.1415368159038289E-4</v>
      </c>
    </row>
    <row r="78" spans="1:25">
      <c r="A78" s="1" t="s">
        <v>84</v>
      </c>
      <c r="C78" s="6">
        <v>7603171</v>
      </c>
      <c r="D78" s="6"/>
      <c r="E78" s="6">
        <v>41138380414</v>
      </c>
      <c r="F78" s="6"/>
      <c r="G78" s="6">
        <v>29581746366.800701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7603171</v>
      </c>
      <c r="R78" s="6"/>
      <c r="S78" s="6">
        <v>3499</v>
      </c>
      <c r="T78" s="6"/>
      <c r="U78" s="6">
        <v>41138380414</v>
      </c>
      <c r="V78" s="6"/>
      <c r="W78" s="6">
        <v>26445204531.7925</v>
      </c>
      <c r="X78" s="6"/>
      <c r="Y78" s="8">
        <v>2.0092254804700846E-3</v>
      </c>
    </row>
    <row r="79" spans="1:25">
      <c r="A79" s="1" t="s">
        <v>85</v>
      </c>
      <c r="C79" s="6">
        <v>15580119</v>
      </c>
      <c r="D79" s="6"/>
      <c r="E79" s="6">
        <v>145367728119</v>
      </c>
      <c r="F79" s="6"/>
      <c r="G79" s="6">
        <v>319660292905.84802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15580119</v>
      </c>
      <c r="R79" s="6"/>
      <c r="S79" s="6">
        <v>17440</v>
      </c>
      <c r="T79" s="6"/>
      <c r="U79" s="6">
        <v>145367728119</v>
      </c>
      <c r="V79" s="6"/>
      <c r="W79" s="6">
        <v>270100557571.608</v>
      </c>
      <c r="X79" s="6"/>
      <c r="Y79" s="8">
        <v>2.0521411430553499E-2</v>
      </c>
    </row>
    <row r="80" spans="1:25">
      <c r="A80" s="1" t="s">
        <v>86</v>
      </c>
      <c r="C80" s="6">
        <v>7388710</v>
      </c>
      <c r="D80" s="6"/>
      <c r="E80" s="6">
        <v>96874034582</v>
      </c>
      <c r="F80" s="6"/>
      <c r="G80" s="6">
        <v>94380001205.175003</v>
      </c>
      <c r="H80" s="6"/>
      <c r="I80" s="6">
        <v>70000</v>
      </c>
      <c r="J80" s="6"/>
      <c r="K80" s="6">
        <v>786128845</v>
      </c>
      <c r="L80" s="6"/>
      <c r="M80" s="6">
        <v>0</v>
      </c>
      <c r="N80" s="6"/>
      <c r="O80" s="6">
        <v>0</v>
      </c>
      <c r="P80" s="6"/>
      <c r="Q80" s="6">
        <v>7458710</v>
      </c>
      <c r="R80" s="6"/>
      <c r="S80" s="6">
        <v>10800</v>
      </c>
      <c r="T80" s="6"/>
      <c r="U80" s="6">
        <v>97660163427</v>
      </c>
      <c r="V80" s="6"/>
      <c r="W80" s="6">
        <v>80074771295.399994</v>
      </c>
      <c r="X80" s="6"/>
      <c r="Y80" s="8">
        <v>6.0838353749963188E-3</v>
      </c>
    </row>
    <row r="81" spans="1:25">
      <c r="A81" s="1" t="s">
        <v>87</v>
      </c>
      <c r="C81" s="6">
        <v>5790807</v>
      </c>
      <c r="D81" s="6"/>
      <c r="E81" s="6">
        <v>56443091182</v>
      </c>
      <c r="F81" s="6"/>
      <c r="G81" s="6">
        <v>60729510417.592499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5790807</v>
      </c>
      <c r="R81" s="6"/>
      <c r="S81" s="6">
        <v>8290</v>
      </c>
      <c r="T81" s="6"/>
      <c r="U81" s="6">
        <v>56443091182</v>
      </c>
      <c r="V81" s="6"/>
      <c r="W81" s="6">
        <v>47720155579.321503</v>
      </c>
      <c r="X81" s="6"/>
      <c r="Y81" s="8">
        <v>3.6256309686204754E-3</v>
      </c>
    </row>
    <row r="82" spans="1:25">
      <c r="A82" s="1" t="s">
        <v>88</v>
      </c>
      <c r="C82" s="6">
        <v>18303161</v>
      </c>
      <c r="D82" s="6"/>
      <c r="E82" s="6">
        <v>122860150172</v>
      </c>
      <c r="F82" s="6"/>
      <c r="G82" s="6">
        <v>125176489481.304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18303161</v>
      </c>
      <c r="R82" s="6"/>
      <c r="S82" s="6">
        <v>5810</v>
      </c>
      <c r="T82" s="6"/>
      <c r="U82" s="6">
        <v>122860150172</v>
      </c>
      <c r="V82" s="6"/>
      <c r="W82" s="6">
        <v>105708634285.811</v>
      </c>
      <c r="X82" s="6"/>
      <c r="Y82" s="8">
        <v>8.0314176151447883E-3</v>
      </c>
    </row>
    <row r="83" spans="1:25">
      <c r="A83" s="1" t="s">
        <v>89</v>
      </c>
      <c r="C83" s="6">
        <v>90259161</v>
      </c>
      <c r="D83" s="6"/>
      <c r="E83" s="6">
        <v>345881487476</v>
      </c>
      <c r="F83" s="6"/>
      <c r="G83" s="6">
        <v>521285511343.81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90259161</v>
      </c>
      <c r="R83" s="6"/>
      <c r="S83" s="6">
        <v>4590</v>
      </c>
      <c r="T83" s="6"/>
      <c r="U83" s="6">
        <v>345881487476</v>
      </c>
      <c r="V83" s="6"/>
      <c r="W83" s="6">
        <v>411824526173.51001</v>
      </c>
      <c r="X83" s="6"/>
      <c r="Y83" s="8">
        <v>3.1289163616623754E-2</v>
      </c>
    </row>
    <row r="84" spans="1:25">
      <c r="A84" s="1" t="s">
        <v>90</v>
      </c>
      <c r="C84" s="6">
        <v>11430534</v>
      </c>
      <c r="D84" s="6"/>
      <c r="E84" s="6">
        <v>158865421510</v>
      </c>
      <c r="F84" s="6"/>
      <c r="G84" s="6">
        <v>182595733725.789</v>
      </c>
      <c r="H84" s="6"/>
      <c r="I84" s="6">
        <v>0</v>
      </c>
      <c r="J84" s="6"/>
      <c r="K84" s="6">
        <v>0</v>
      </c>
      <c r="L84" s="6"/>
      <c r="M84" s="6">
        <v>-130534</v>
      </c>
      <c r="N84" s="6"/>
      <c r="O84" s="6">
        <v>2123164830</v>
      </c>
      <c r="P84" s="6"/>
      <c r="Q84" s="6">
        <v>11300000</v>
      </c>
      <c r="R84" s="6"/>
      <c r="S84" s="6">
        <v>14170</v>
      </c>
      <c r="T84" s="6"/>
      <c r="U84" s="6">
        <v>157051215899</v>
      </c>
      <c r="V84" s="6"/>
      <c r="W84" s="6">
        <v>159168280050</v>
      </c>
      <c r="X84" s="6"/>
      <c r="Y84" s="8">
        <v>1.2093117433619686E-2</v>
      </c>
    </row>
    <row r="85" spans="1:25">
      <c r="A85" s="1" t="s">
        <v>91</v>
      </c>
      <c r="C85" s="6">
        <v>47855680</v>
      </c>
      <c r="D85" s="6"/>
      <c r="E85" s="6">
        <v>327828278957</v>
      </c>
      <c r="F85" s="6"/>
      <c r="G85" s="6">
        <v>546114376321.91998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47855680</v>
      </c>
      <c r="R85" s="6"/>
      <c r="S85" s="6">
        <v>10990</v>
      </c>
      <c r="T85" s="6"/>
      <c r="U85" s="6">
        <v>327828278957</v>
      </c>
      <c r="V85" s="6"/>
      <c r="W85" s="6">
        <v>522804616356.96002</v>
      </c>
      <c r="X85" s="6"/>
      <c r="Y85" s="8">
        <v>3.9721090272868124E-2</v>
      </c>
    </row>
    <row r="86" spans="1:25">
      <c r="A86" s="1" t="s">
        <v>92</v>
      </c>
      <c r="C86" s="6">
        <v>25821452</v>
      </c>
      <c r="D86" s="6"/>
      <c r="E86" s="6">
        <v>46065636556</v>
      </c>
      <c r="F86" s="6"/>
      <c r="G86" s="6">
        <v>55262804318.371803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25821452</v>
      </c>
      <c r="R86" s="6"/>
      <c r="S86" s="6">
        <v>2023</v>
      </c>
      <c r="T86" s="6"/>
      <c r="U86" s="6">
        <v>46065636556</v>
      </c>
      <c r="V86" s="6"/>
      <c r="W86" s="6">
        <v>51925988451.493797</v>
      </c>
      <c r="X86" s="6"/>
      <c r="Y86" s="8">
        <v>3.945177242622935E-3</v>
      </c>
    </row>
    <row r="87" spans="1:25">
      <c r="A87" s="1" t="s">
        <v>93</v>
      </c>
      <c r="C87" s="6">
        <v>19397814</v>
      </c>
      <c r="D87" s="6"/>
      <c r="E87" s="6">
        <v>243428746791</v>
      </c>
      <c r="F87" s="6"/>
      <c r="G87" s="6">
        <v>269375086183.599</v>
      </c>
      <c r="H87" s="6"/>
      <c r="I87" s="6">
        <v>0</v>
      </c>
      <c r="J87" s="6"/>
      <c r="K87" s="6">
        <v>0</v>
      </c>
      <c r="L87" s="6"/>
      <c r="M87" s="6">
        <v>-800000</v>
      </c>
      <c r="N87" s="6"/>
      <c r="O87" s="6">
        <v>11028984769</v>
      </c>
      <c r="P87" s="6"/>
      <c r="Q87" s="6">
        <v>18597814</v>
      </c>
      <c r="R87" s="6"/>
      <c r="S87" s="6">
        <v>13710</v>
      </c>
      <c r="T87" s="6"/>
      <c r="U87" s="6">
        <v>233389316708</v>
      </c>
      <c r="V87" s="6"/>
      <c r="W87" s="6">
        <v>253458922561.85699</v>
      </c>
      <c r="X87" s="6"/>
      <c r="Y87" s="8">
        <v>1.9257031075390167E-2</v>
      </c>
    </row>
    <row r="88" spans="1:25">
      <c r="A88" s="1" t="s">
        <v>94</v>
      </c>
      <c r="C88" s="6">
        <v>9840934</v>
      </c>
      <c r="D88" s="6"/>
      <c r="E88" s="6">
        <v>230780789783</v>
      </c>
      <c r="F88" s="6"/>
      <c r="G88" s="6">
        <v>298851722524.48499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9840934</v>
      </c>
      <c r="R88" s="6"/>
      <c r="S88" s="6">
        <v>29950</v>
      </c>
      <c r="T88" s="6"/>
      <c r="U88" s="6">
        <v>230780789783</v>
      </c>
      <c r="V88" s="6"/>
      <c r="W88" s="6">
        <v>292982294258.86499</v>
      </c>
      <c r="X88" s="6"/>
      <c r="Y88" s="8">
        <v>2.225989556041429E-2</v>
      </c>
    </row>
    <row r="89" spans="1:25">
      <c r="A89" s="1" t="s">
        <v>95</v>
      </c>
      <c r="C89" s="6">
        <v>7881197</v>
      </c>
      <c r="D89" s="6"/>
      <c r="E89" s="6">
        <v>163058820865</v>
      </c>
      <c r="F89" s="6"/>
      <c r="G89" s="6">
        <v>166087242210.42001</v>
      </c>
      <c r="H89" s="6"/>
      <c r="I89" s="6">
        <v>0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v>7881197</v>
      </c>
      <c r="R89" s="6"/>
      <c r="S89" s="6">
        <v>17000</v>
      </c>
      <c r="T89" s="6"/>
      <c r="U89" s="6">
        <v>163058820865</v>
      </c>
      <c r="V89" s="6"/>
      <c r="W89" s="6">
        <v>133183165923.45</v>
      </c>
      <c r="X89" s="6"/>
      <c r="Y89" s="8">
        <v>1.0118848210130775E-2</v>
      </c>
    </row>
    <row r="90" spans="1:25">
      <c r="A90" s="1" t="s">
        <v>96</v>
      </c>
      <c r="C90" s="6">
        <v>13936939</v>
      </c>
      <c r="D90" s="6"/>
      <c r="E90" s="6">
        <v>215828592454</v>
      </c>
      <c r="F90" s="6"/>
      <c r="G90" s="6">
        <v>441527432966.716</v>
      </c>
      <c r="H90" s="6"/>
      <c r="I90" s="6">
        <v>0</v>
      </c>
      <c r="J90" s="6"/>
      <c r="K90" s="6">
        <v>0</v>
      </c>
      <c r="L90" s="6"/>
      <c r="M90" s="6">
        <v>-36939</v>
      </c>
      <c r="N90" s="6"/>
      <c r="O90" s="6">
        <v>1110285853</v>
      </c>
      <c r="P90" s="6"/>
      <c r="Q90" s="6">
        <v>13900000</v>
      </c>
      <c r="R90" s="6"/>
      <c r="S90" s="6">
        <v>28040</v>
      </c>
      <c r="T90" s="6"/>
      <c r="U90" s="6">
        <v>215256552037</v>
      </c>
      <c r="V90" s="6"/>
      <c r="W90" s="6">
        <v>387436951800</v>
      </c>
      <c r="X90" s="6"/>
      <c r="Y90" s="8">
        <v>2.9436270560750148E-2</v>
      </c>
    </row>
    <row r="91" spans="1:25">
      <c r="A91" s="1" t="s">
        <v>97</v>
      </c>
      <c r="C91" s="6">
        <v>18605279</v>
      </c>
      <c r="D91" s="6"/>
      <c r="E91" s="6">
        <v>183389375575</v>
      </c>
      <c r="F91" s="6"/>
      <c r="G91" s="6">
        <v>124468507180.36301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18605279</v>
      </c>
      <c r="R91" s="6"/>
      <c r="S91" s="6">
        <v>6421</v>
      </c>
      <c r="T91" s="6"/>
      <c r="U91" s="6">
        <v>183389375575</v>
      </c>
      <c r="V91" s="6"/>
      <c r="W91" s="6">
        <v>118753682705.069</v>
      </c>
      <c r="X91" s="6"/>
      <c r="Y91" s="8">
        <v>9.0225403590218078E-3</v>
      </c>
    </row>
    <row r="92" spans="1:25">
      <c r="A92" s="1" t="s">
        <v>98</v>
      </c>
      <c r="C92" s="6">
        <v>420129</v>
      </c>
      <c r="D92" s="6"/>
      <c r="E92" s="6">
        <v>1062926370</v>
      </c>
      <c r="F92" s="6"/>
      <c r="G92" s="6">
        <v>5792517454.0815001</v>
      </c>
      <c r="H92" s="6"/>
      <c r="I92" s="6">
        <v>0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420129</v>
      </c>
      <c r="R92" s="6"/>
      <c r="S92" s="6">
        <v>12920</v>
      </c>
      <c r="T92" s="6"/>
      <c r="U92" s="6">
        <v>1062926370</v>
      </c>
      <c r="V92" s="6"/>
      <c r="W92" s="6">
        <v>5395769683.2539997</v>
      </c>
      <c r="X92" s="6"/>
      <c r="Y92" s="8">
        <v>4.0995402101384656E-4</v>
      </c>
    </row>
    <row r="93" spans="1:25">
      <c r="A93" s="1" t="s">
        <v>99</v>
      </c>
      <c r="C93" s="6">
        <v>8908652</v>
      </c>
      <c r="D93" s="6"/>
      <c r="E93" s="6">
        <v>107098411827</v>
      </c>
      <c r="F93" s="6"/>
      <c r="G93" s="6">
        <v>141424658963.98199</v>
      </c>
      <c r="H93" s="6"/>
      <c r="I93" s="6">
        <v>0</v>
      </c>
      <c r="J93" s="6"/>
      <c r="K93" s="6">
        <v>0</v>
      </c>
      <c r="L93" s="6"/>
      <c r="M93" s="6">
        <v>-3470000</v>
      </c>
      <c r="N93" s="6"/>
      <c r="O93" s="6">
        <v>49843158075</v>
      </c>
      <c r="P93" s="6"/>
      <c r="Q93" s="6">
        <v>5438652</v>
      </c>
      <c r="R93" s="6"/>
      <c r="S93" s="6">
        <v>14100</v>
      </c>
      <c r="T93" s="6"/>
      <c r="U93" s="6">
        <v>65382618120</v>
      </c>
      <c r="V93" s="6"/>
      <c r="W93" s="6">
        <v>76228717490.460007</v>
      </c>
      <c r="X93" s="6"/>
      <c r="Y93" s="8">
        <v>5.7916240103667053E-3</v>
      </c>
    </row>
    <row r="94" spans="1:25">
      <c r="A94" s="1" t="s">
        <v>100</v>
      </c>
      <c r="C94" s="6">
        <v>17387146</v>
      </c>
      <c r="D94" s="6"/>
      <c r="E94" s="6">
        <v>119424091361</v>
      </c>
      <c r="F94" s="6"/>
      <c r="G94" s="6">
        <v>125998118188.677</v>
      </c>
      <c r="H94" s="6"/>
      <c r="I94" s="6">
        <v>0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v>17387146</v>
      </c>
      <c r="R94" s="6"/>
      <c r="S94" s="6">
        <v>5410</v>
      </c>
      <c r="T94" s="6"/>
      <c r="U94" s="6">
        <v>119424091361</v>
      </c>
      <c r="V94" s="6"/>
      <c r="W94" s="6">
        <v>93504776323.832993</v>
      </c>
      <c r="X94" s="6"/>
      <c r="Y94" s="8">
        <v>7.1042059406135677E-3</v>
      </c>
    </row>
    <row r="95" spans="1:25">
      <c r="A95" s="1" t="s">
        <v>101</v>
      </c>
      <c r="C95" s="6">
        <v>3968114</v>
      </c>
      <c r="D95" s="6"/>
      <c r="E95" s="6">
        <v>140240993124</v>
      </c>
      <c r="F95" s="6"/>
      <c r="G95" s="6">
        <v>218525506182.17999</v>
      </c>
      <c r="H95" s="6"/>
      <c r="I95" s="6">
        <v>0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v>3968114</v>
      </c>
      <c r="R95" s="6"/>
      <c r="S95" s="6">
        <v>43950</v>
      </c>
      <c r="T95" s="6"/>
      <c r="U95" s="6">
        <v>140240993124</v>
      </c>
      <c r="V95" s="6"/>
      <c r="W95" s="6">
        <v>173360938568.715</v>
      </c>
      <c r="X95" s="6"/>
      <c r="Y95" s="8">
        <v>1.3171432070858762E-2</v>
      </c>
    </row>
    <row r="96" spans="1:25">
      <c r="A96" s="1" t="s">
        <v>102</v>
      </c>
      <c r="C96" s="6">
        <v>4674527</v>
      </c>
      <c r="D96" s="6"/>
      <c r="E96" s="6">
        <v>81575498941</v>
      </c>
      <c r="F96" s="6"/>
      <c r="G96" s="6">
        <v>84756055413.744003</v>
      </c>
      <c r="H96" s="6"/>
      <c r="I96" s="6">
        <v>0</v>
      </c>
      <c r="J96" s="6"/>
      <c r="K96" s="6">
        <v>0</v>
      </c>
      <c r="L96" s="6"/>
      <c r="M96" s="6">
        <v>0</v>
      </c>
      <c r="N96" s="6"/>
      <c r="O96" s="6">
        <v>0</v>
      </c>
      <c r="P96" s="6"/>
      <c r="Q96" s="6">
        <v>4674527</v>
      </c>
      <c r="R96" s="6"/>
      <c r="S96" s="6">
        <v>15510</v>
      </c>
      <c r="T96" s="6"/>
      <c r="U96" s="6">
        <v>81575498941</v>
      </c>
      <c r="V96" s="6"/>
      <c r="W96" s="6">
        <v>72070527383.068497</v>
      </c>
      <c r="X96" s="6"/>
      <c r="Y96" s="8">
        <v>5.4756974874175038E-3</v>
      </c>
    </row>
    <row r="97" spans="1:25">
      <c r="A97" s="1" t="s">
        <v>103</v>
      </c>
      <c r="C97" s="6">
        <v>13059291</v>
      </c>
      <c r="D97" s="6"/>
      <c r="E97" s="6">
        <v>148082740491</v>
      </c>
      <c r="F97" s="6"/>
      <c r="G97" s="6">
        <v>196671061511.03299</v>
      </c>
      <c r="H97" s="6"/>
      <c r="I97" s="6">
        <v>0</v>
      </c>
      <c r="J97" s="6"/>
      <c r="K97" s="6">
        <v>0</v>
      </c>
      <c r="L97" s="6"/>
      <c r="M97" s="6">
        <v>0</v>
      </c>
      <c r="N97" s="6"/>
      <c r="O97" s="6">
        <v>0</v>
      </c>
      <c r="P97" s="6"/>
      <c r="Q97" s="6">
        <v>13059291</v>
      </c>
      <c r="R97" s="6"/>
      <c r="S97" s="6">
        <v>12130</v>
      </c>
      <c r="T97" s="6"/>
      <c r="U97" s="6">
        <v>148082740491</v>
      </c>
      <c r="V97" s="6"/>
      <c r="W97" s="6">
        <v>157466665091.01199</v>
      </c>
      <c r="X97" s="6"/>
      <c r="Y97" s="8">
        <v>1.1963833951261381E-2</v>
      </c>
    </row>
    <row r="98" spans="1:25">
      <c r="A98" s="1" t="s">
        <v>104</v>
      </c>
      <c r="C98" s="6">
        <v>26768050</v>
      </c>
      <c r="D98" s="6"/>
      <c r="E98" s="6">
        <v>53718212785</v>
      </c>
      <c r="F98" s="6"/>
      <c r="G98" s="6">
        <v>62264545439.849998</v>
      </c>
      <c r="H98" s="6"/>
      <c r="I98" s="6">
        <v>0</v>
      </c>
      <c r="J98" s="6"/>
      <c r="K98" s="6">
        <v>0</v>
      </c>
      <c r="L98" s="6"/>
      <c r="M98" s="6">
        <v>0</v>
      </c>
      <c r="N98" s="6"/>
      <c r="O98" s="6">
        <v>0</v>
      </c>
      <c r="P98" s="6"/>
      <c r="Q98" s="6">
        <v>26768050</v>
      </c>
      <c r="R98" s="6"/>
      <c r="S98" s="6">
        <v>2364</v>
      </c>
      <c r="T98" s="6"/>
      <c r="U98" s="6">
        <v>53718212785</v>
      </c>
      <c r="V98" s="6"/>
      <c r="W98" s="6">
        <v>62903156162.309998</v>
      </c>
      <c r="X98" s="6"/>
      <c r="Y98" s="8">
        <v>4.7791887565611264E-3</v>
      </c>
    </row>
    <row r="99" spans="1:25">
      <c r="A99" s="1" t="s">
        <v>105</v>
      </c>
      <c r="C99" s="6">
        <v>557505</v>
      </c>
      <c r="D99" s="6"/>
      <c r="E99" s="6">
        <v>4716583560</v>
      </c>
      <c r="F99" s="6"/>
      <c r="G99" s="6">
        <v>8379320220.1800003</v>
      </c>
      <c r="H99" s="6"/>
      <c r="I99" s="6">
        <v>0</v>
      </c>
      <c r="J99" s="6"/>
      <c r="K99" s="6">
        <v>0</v>
      </c>
      <c r="L99" s="6"/>
      <c r="M99" s="6">
        <v>-557505</v>
      </c>
      <c r="N99" s="6"/>
      <c r="O99" s="6">
        <v>8110505585</v>
      </c>
      <c r="P99" s="6"/>
      <c r="Q99" s="6">
        <v>0</v>
      </c>
      <c r="R99" s="6"/>
      <c r="S99" s="6">
        <v>0</v>
      </c>
      <c r="T99" s="6"/>
      <c r="U99" s="6">
        <v>0</v>
      </c>
      <c r="V99" s="6"/>
      <c r="W99" s="6">
        <v>0</v>
      </c>
      <c r="X99" s="6"/>
      <c r="Y99" s="8">
        <v>0</v>
      </c>
    </row>
    <row r="100" spans="1:25">
      <c r="A100" s="1" t="s">
        <v>106</v>
      </c>
      <c r="C100" s="6">
        <v>6232479</v>
      </c>
      <c r="D100" s="6"/>
      <c r="E100" s="6">
        <v>101740879075</v>
      </c>
      <c r="F100" s="6"/>
      <c r="G100" s="6">
        <v>134749857561.41299</v>
      </c>
      <c r="H100" s="6"/>
      <c r="I100" s="6">
        <v>0</v>
      </c>
      <c r="J100" s="6"/>
      <c r="K100" s="6">
        <v>0</v>
      </c>
      <c r="L100" s="6"/>
      <c r="M100" s="6">
        <v>-232479</v>
      </c>
      <c r="N100" s="6"/>
      <c r="O100" s="6">
        <v>4391087093</v>
      </c>
      <c r="P100" s="6"/>
      <c r="Q100" s="6">
        <v>6000000</v>
      </c>
      <c r="R100" s="6"/>
      <c r="S100" s="6">
        <v>16430</v>
      </c>
      <c r="T100" s="6"/>
      <c r="U100" s="6">
        <v>97945821309</v>
      </c>
      <c r="V100" s="6"/>
      <c r="W100" s="6">
        <v>97993449000</v>
      </c>
      <c r="X100" s="6"/>
      <c r="Y100" s="8">
        <v>7.4452415148932912E-3</v>
      </c>
    </row>
    <row r="101" spans="1:25" ht="24.75" thickBot="1">
      <c r="C101" s="6"/>
      <c r="D101" s="6"/>
      <c r="E101" s="7">
        <f>SUM(E9:E100)</f>
        <v>9511782863078</v>
      </c>
      <c r="F101" s="6"/>
      <c r="G101" s="7">
        <f>SUM(SUM(G9:G100))</f>
        <v>12390687686220.695</v>
      </c>
      <c r="H101" s="6"/>
      <c r="I101" s="6"/>
      <c r="J101" s="6"/>
      <c r="K101" s="7">
        <f>SUM(K9:K100)</f>
        <v>67815610948</v>
      </c>
      <c r="L101" s="6"/>
      <c r="M101" s="6"/>
      <c r="N101" s="6"/>
      <c r="O101" s="7">
        <f>SUM(O9:O100)</f>
        <v>247247040743</v>
      </c>
      <c r="P101" s="6"/>
      <c r="Q101" s="6"/>
      <c r="R101" s="6"/>
      <c r="S101" s="6"/>
      <c r="T101" s="6"/>
      <c r="U101" s="7">
        <f>SUM(U9:U100)</f>
        <v>9378233540703</v>
      </c>
      <c r="V101" s="6"/>
      <c r="W101" s="7">
        <f>SUM(W9:W100)</f>
        <v>11138798511016.336</v>
      </c>
      <c r="X101" s="6"/>
      <c r="Y101" s="9">
        <f>SUM(Y9:Y100)</f>
        <v>0.84629172609538816</v>
      </c>
    </row>
    <row r="102" spans="1:25" ht="24.75" thickTop="1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>
      <c r="Y103" s="3"/>
    </row>
    <row r="104" spans="1:25">
      <c r="Y104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I8" sqref="I8"/>
    </sheetView>
  </sheetViews>
  <sheetFormatPr defaultRowHeight="24"/>
  <cols>
    <col min="1" max="1" width="3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232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4.75">
      <c r="A7" s="20" t="s">
        <v>3</v>
      </c>
      <c r="C7" s="20" t="s">
        <v>107</v>
      </c>
      <c r="E7" s="20" t="s">
        <v>108</v>
      </c>
      <c r="G7" s="20" t="s">
        <v>109</v>
      </c>
      <c r="I7" s="20" t="s">
        <v>110</v>
      </c>
      <c r="K7" s="20" t="s">
        <v>107</v>
      </c>
      <c r="M7" s="20" t="s">
        <v>108</v>
      </c>
      <c r="O7" s="20" t="s">
        <v>109</v>
      </c>
      <c r="Q7" s="20" t="s">
        <v>110</v>
      </c>
    </row>
    <row r="8" spans="1:17">
      <c r="A8" s="1" t="s">
        <v>111</v>
      </c>
      <c r="C8" s="5">
        <v>16203546</v>
      </c>
      <c r="D8" s="4"/>
      <c r="E8" s="5">
        <v>6937</v>
      </c>
      <c r="F8" s="4"/>
      <c r="G8" s="4" t="s">
        <v>112</v>
      </c>
      <c r="H8" s="4"/>
      <c r="I8" s="5">
        <v>0.43505738803410798</v>
      </c>
      <c r="J8" s="4"/>
      <c r="K8" s="5">
        <v>0</v>
      </c>
      <c r="L8" s="4"/>
      <c r="M8" s="5">
        <v>0</v>
      </c>
      <c r="N8" s="4"/>
      <c r="O8" s="4" t="s">
        <v>113</v>
      </c>
      <c r="P8" s="4"/>
      <c r="Q8" s="5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1"/>
  <sheetViews>
    <sheetView rightToLeft="1" topLeftCell="G1" workbookViewId="0">
      <selection activeCell="AK13" sqref="AK13"/>
    </sheetView>
  </sheetViews>
  <sheetFormatPr defaultRowHeight="2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.42578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>
      <c r="A6" s="20" t="s">
        <v>114</v>
      </c>
      <c r="B6" s="20" t="s">
        <v>114</v>
      </c>
      <c r="C6" s="20" t="s">
        <v>114</v>
      </c>
      <c r="D6" s="20" t="s">
        <v>114</v>
      </c>
      <c r="E6" s="20" t="s">
        <v>114</v>
      </c>
      <c r="F6" s="20" t="s">
        <v>114</v>
      </c>
      <c r="G6" s="20" t="s">
        <v>114</v>
      </c>
      <c r="H6" s="20" t="s">
        <v>114</v>
      </c>
      <c r="I6" s="20" t="s">
        <v>114</v>
      </c>
      <c r="J6" s="20" t="s">
        <v>114</v>
      </c>
      <c r="K6" s="20" t="s">
        <v>114</v>
      </c>
      <c r="L6" s="20" t="s">
        <v>114</v>
      </c>
      <c r="M6" s="20" t="s">
        <v>114</v>
      </c>
      <c r="O6" s="20" t="s">
        <v>232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115</v>
      </c>
      <c r="C7" s="19" t="s">
        <v>116</v>
      </c>
      <c r="E7" s="19" t="s">
        <v>117</v>
      </c>
      <c r="G7" s="19" t="s">
        <v>118</v>
      </c>
      <c r="I7" s="19" t="s">
        <v>119</v>
      </c>
      <c r="K7" s="19" t="s">
        <v>120</v>
      </c>
      <c r="M7" s="19" t="s">
        <v>110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121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115</v>
      </c>
      <c r="C8" s="20" t="s">
        <v>116</v>
      </c>
      <c r="E8" s="20" t="s">
        <v>117</v>
      </c>
      <c r="G8" s="20" t="s">
        <v>118</v>
      </c>
      <c r="I8" s="20" t="s">
        <v>119</v>
      </c>
      <c r="K8" s="20" t="s">
        <v>120</v>
      </c>
      <c r="M8" s="20" t="s">
        <v>110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121</v>
      </c>
      <c r="AG8" s="20" t="s">
        <v>8</v>
      </c>
      <c r="AI8" s="20" t="s">
        <v>9</v>
      </c>
      <c r="AK8" s="20" t="s">
        <v>13</v>
      </c>
    </row>
    <row r="9" spans="1:37">
      <c r="A9" s="1" t="s">
        <v>122</v>
      </c>
      <c r="C9" s="4" t="s">
        <v>123</v>
      </c>
      <c r="D9" s="4"/>
      <c r="E9" s="4" t="s">
        <v>123</v>
      </c>
      <c r="F9" s="4"/>
      <c r="G9" s="4" t="s">
        <v>124</v>
      </c>
      <c r="H9" s="4"/>
      <c r="I9" s="4" t="s">
        <v>125</v>
      </c>
      <c r="J9" s="4"/>
      <c r="K9" s="5">
        <v>0</v>
      </c>
      <c r="L9" s="4"/>
      <c r="M9" s="5">
        <v>0</v>
      </c>
      <c r="N9" s="4"/>
      <c r="O9" s="5">
        <v>34430</v>
      </c>
      <c r="P9" s="4"/>
      <c r="Q9" s="5">
        <v>28011834943</v>
      </c>
      <c r="R9" s="4"/>
      <c r="S9" s="5">
        <v>34307751492</v>
      </c>
      <c r="T9" s="4"/>
      <c r="U9" s="5">
        <v>0</v>
      </c>
      <c r="V9" s="4"/>
      <c r="W9" s="5">
        <v>0</v>
      </c>
      <c r="X9" s="4"/>
      <c r="Y9" s="5">
        <v>34430</v>
      </c>
      <c r="Z9" s="4"/>
      <c r="AA9" s="5">
        <v>34430000000</v>
      </c>
      <c r="AB9" s="5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8">
        <v>0</v>
      </c>
    </row>
    <row r="10" spans="1:37">
      <c r="A10" s="1" t="s">
        <v>126</v>
      </c>
      <c r="C10" s="4" t="s">
        <v>123</v>
      </c>
      <c r="D10" s="4"/>
      <c r="E10" s="4" t="s">
        <v>123</v>
      </c>
      <c r="F10" s="4"/>
      <c r="G10" s="4" t="s">
        <v>127</v>
      </c>
      <c r="H10" s="4"/>
      <c r="I10" s="4" t="s">
        <v>128</v>
      </c>
      <c r="J10" s="4"/>
      <c r="K10" s="5">
        <v>0</v>
      </c>
      <c r="L10" s="4"/>
      <c r="M10" s="5">
        <v>0</v>
      </c>
      <c r="N10" s="4"/>
      <c r="O10" s="5">
        <v>120000</v>
      </c>
      <c r="P10" s="4"/>
      <c r="Q10" s="5">
        <v>100819467532</v>
      </c>
      <c r="R10" s="4"/>
      <c r="S10" s="5">
        <v>114876774810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120000</v>
      </c>
      <c r="AD10" s="4"/>
      <c r="AE10" s="5">
        <v>972610</v>
      </c>
      <c r="AF10" s="4"/>
      <c r="AG10" s="5">
        <v>100819467532</v>
      </c>
      <c r="AH10" s="4"/>
      <c r="AI10" s="5">
        <v>116692045732</v>
      </c>
      <c r="AJ10" s="4"/>
      <c r="AK10" s="8">
        <v>8.8659035089346926E-3</v>
      </c>
    </row>
    <row r="11" spans="1:37">
      <c r="A11" s="1" t="s">
        <v>129</v>
      </c>
      <c r="C11" s="4" t="s">
        <v>123</v>
      </c>
      <c r="D11" s="4"/>
      <c r="E11" s="4" t="s">
        <v>123</v>
      </c>
      <c r="F11" s="4"/>
      <c r="G11" s="4" t="s">
        <v>130</v>
      </c>
      <c r="H11" s="4"/>
      <c r="I11" s="4" t="s">
        <v>131</v>
      </c>
      <c r="J11" s="4"/>
      <c r="K11" s="5">
        <v>0</v>
      </c>
      <c r="L11" s="4"/>
      <c r="M11" s="5">
        <v>0</v>
      </c>
      <c r="N11" s="4"/>
      <c r="O11" s="5">
        <v>79889</v>
      </c>
      <c r="P11" s="4"/>
      <c r="Q11" s="5">
        <v>68889728459</v>
      </c>
      <c r="R11" s="4"/>
      <c r="S11" s="5">
        <v>76173933601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79889</v>
      </c>
      <c r="AD11" s="4"/>
      <c r="AE11" s="5">
        <v>971000</v>
      </c>
      <c r="AF11" s="4"/>
      <c r="AG11" s="5">
        <v>68889728459</v>
      </c>
      <c r="AH11" s="4"/>
      <c r="AI11" s="5">
        <v>77558159035</v>
      </c>
      <c r="AJ11" s="4"/>
      <c r="AK11" s="8">
        <v>5.8926308988887432E-3</v>
      </c>
    </row>
    <row r="12" spans="1:37">
      <c r="A12" s="1" t="s">
        <v>132</v>
      </c>
      <c r="C12" s="4" t="s">
        <v>123</v>
      </c>
      <c r="D12" s="4"/>
      <c r="E12" s="4" t="s">
        <v>123</v>
      </c>
      <c r="F12" s="4"/>
      <c r="G12" s="4" t="s">
        <v>133</v>
      </c>
      <c r="H12" s="4"/>
      <c r="I12" s="4" t="s">
        <v>134</v>
      </c>
      <c r="J12" s="4"/>
      <c r="K12" s="5">
        <v>0</v>
      </c>
      <c r="L12" s="4"/>
      <c r="M12" s="5">
        <v>0</v>
      </c>
      <c r="N12" s="4"/>
      <c r="O12" s="5">
        <v>170000</v>
      </c>
      <c r="P12" s="4"/>
      <c r="Q12" s="5">
        <v>139622965887</v>
      </c>
      <c r="R12" s="4"/>
      <c r="S12" s="5">
        <v>152001744689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170000</v>
      </c>
      <c r="AD12" s="4"/>
      <c r="AE12" s="5">
        <v>910800</v>
      </c>
      <c r="AF12" s="4"/>
      <c r="AG12" s="5">
        <v>139622965887</v>
      </c>
      <c r="AH12" s="4"/>
      <c r="AI12" s="5">
        <v>154807935975</v>
      </c>
      <c r="AJ12" s="4"/>
      <c r="AK12" s="8">
        <v>1.1761831872618471E-2</v>
      </c>
    </row>
    <row r="13" spans="1:37">
      <c r="A13" s="1" t="s">
        <v>135</v>
      </c>
      <c r="C13" s="4" t="s">
        <v>123</v>
      </c>
      <c r="D13" s="4"/>
      <c r="E13" s="4" t="s">
        <v>123</v>
      </c>
      <c r="F13" s="4"/>
      <c r="G13" s="4" t="s">
        <v>136</v>
      </c>
      <c r="H13" s="4"/>
      <c r="I13" s="4" t="s">
        <v>137</v>
      </c>
      <c r="J13" s="4"/>
      <c r="K13" s="5">
        <v>0</v>
      </c>
      <c r="L13" s="4"/>
      <c r="M13" s="5">
        <v>0</v>
      </c>
      <c r="N13" s="4"/>
      <c r="O13" s="5">
        <v>19957</v>
      </c>
      <c r="P13" s="4"/>
      <c r="Q13" s="5">
        <v>16464958039</v>
      </c>
      <c r="R13" s="4"/>
      <c r="S13" s="5">
        <v>17618837006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19957</v>
      </c>
      <c r="AD13" s="4"/>
      <c r="AE13" s="5">
        <v>899890</v>
      </c>
      <c r="AF13" s="4"/>
      <c r="AG13" s="5">
        <v>16464958039</v>
      </c>
      <c r="AH13" s="4"/>
      <c r="AI13" s="5">
        <v>17955849642</v>
      </c>
      <c r="AJ13" s="4"/>
      <c r="AK13" s="8">
        <v>1.3642303496206184E-3</v>
      </c>
    </row>
    <row r="14" spans="1:37">
      <c r="A14" s="1" t="s">
        <v>138</v>
      </c>
      <c r="C14" s="4" t="s">
        <v>123</v>
      </c>
      <c r="D14" s="4"/>
      <c r="E14" s="4" t="s">
        <v>123</v>
      </c>
      <c r="F14" s="4"/>
      <c r="G14" s="4" t="s">
        <v>139</v>
      </c>
      <c r="H14" s="4"/>
      <c r="I14" s="4" t="s">
        <v>140</v>
      </c>
      <c r="J14" s="4"/>
      <c r="K14" s="5">
        <v>0</v>
      </c>
      <c r="L14" s="4"/>
      <c r="M14" s="5">
        <v>0</v>
      </c>
      <c r="N14" s="4"/>
      <c r="O14" s="5">
        <v>50744</v>
      </c>
      <c r="P14" s="4"/>
      <c r="Q14" s="5">
        <v>39306872910</v>
      </c>
      <c r="R14" s="4"/>
      <c r="S14" s="5">
        <v>43994176769</v>
      </c>
      <c r="T14" s="4"/>
      <c r="U14" s="5">
        <v>100000</v>
      </c>
      <c r="V14" s="4"/>
      <c r="W14" s="5">
        <v>88515265625</v>
      </c>
      <c r="X14" s="4"/>
      <c r="Y14" s="5">
        <v>0</v>
      </c>
      <c r="Z14" s="4"/>
      <c r="AA14" s="5">
        <v>0</v>
      </c>
      <c r="AB14" s="5"/>
      <c r="AC14" s="5">
        <v>150744</v>
      </c>
      <c r="AD14" s="4"/>
      <c r="AE14" s="5">
        <v>885000</v>
      </c>
      <c r="AF14" s="4"/>
      <c r="AG14" s="5">
        <v>127822138535</v>
      </c>
      <c r="AH14" s="4"/>
      <c r="AI14" s="5">
        <v>133384259720</v>
      </c>
      <c r="AJ14" s="4"/>
      <c r="AK14" s="8">
        <v>1.0134126699639411E-2</v>
      </c>
    </row>
    <row r="15" spans="1:37">
      <c r="A15" s="1" t="s">
        <v>141</v>
      </c>
      <c r="C15" s="4" t="s">
        <v>123</v>
      </c>
      <c r="D15" s="4"/>
      <c r="E15" s="4" t="s">
        <v>123</v>
      </c>
      <c r="F15" s="4"/>
      <c r="G15" s="4" t="s">
        <v>142</v>
      </c>
      <c r="H15" s="4"/>
      <c r="I15" s="4" t="s">
        <v>143</v>
      </c>
      <c r="J15" s="4"/>
      <c r="K15" s="5">
        <v>18</v>
      </c>
      <c r="L15" s="4"/>
      <c r="M15" s="5">
        <v>18</v>
      </c>
      <c r="N15" s="4"/>
      <c r="O15" s="5">
        <v>300000</v>
      </c>
      <c r="P15" s="4"/>
      <c r="Q15" s="5">
        <v>293640000000</v>
      </c>
      <c r="R15" s="4"/>
      <c r="S15" s="5">
        <v>293718753830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300000</v>
      </c>
      <c r="AD15" s="4"/>
      <c r="AE15" s="5">
        <v>979240</v>
      </c>
      <c r="AF15" s="4"/>
      <c r="AG15" s="5">
        <v>293640000000</v>
      </c>
      <c r="AH15" s="4"/>
      <c r="AI15" s="5">
        <v>293718753828</v>
      </c>
      <c r="AJ15" s="4"/>
      <c r="AK15" s="8">
        <v>2.2315849498296039E-2</v>
      </c>
    </row>
    <row r="16" spans="1:37">
      <c r="A16" s="1" t="s">
        <v>144</v>
      </c>
      <c r="C16" s="4" t="s">
        <v>123</v>
      </c>
      <c r="D16" s="4"/>
      <c r="E16" s="4" t="s">
        <v>123</v>
      </c>
      <c r="F16" s="4"/>
      <c r="G16" s="4" t="s">
        <v>145</v>
      </c>
      <c r="H16" s="4"/>
      <c r="I16" s="4" t="s">
        <v>146</v>
      </c>
      <c r="J16" s="4"/>
      <c r="K16" s="5">
        <v>15</v>
      </c>
      <c r="L16" s="4"/>
      <c r="M16" s="5">
        <v>15</v>
      </c>
      <c r="N16" s="4"/>
      <c r="O16" s="5">
        <v>35000</v>
      </c>
      <c r="P16" s="4"/>
      <c r="Q16" s="5">
        <v>34444201250</v>
      </c>
      <c r="R16" s="4"/>
      <c r="S16" s="5">
        <v>34976159421</v>
      </c>
      <c r="T16" s="4"/>
      <c r="U16" s="5">
        <v>0</v>
      </c>
      <c r="V16" s="4"/>
      <c r="W16" s="5">
        <v>0</v>
      </c>
      <c r="X16" s="4"/>
      <c r="Y16" s="5">
        <v>35000</v>
      </c>
      <c r="Z16" s="4"/>
      <c r="AA16" s="5">
        <v>35000000000</v>
      </c>
      <c r="AB16" s="5"/>
      <c r="AC16" s="5">
        <v>0</v>
      </c>
      <c r="AD16" s="4"/>
      <c r="AE16" s="5">
        <v>0</v>
      </c>
      <c r="AF16" s="4"/>
      <c r="AG16" s="5">
        <v>0</v>
      </c>
      <c r="AH16" s="4"/>
      <c r="AI16" s="5">
        <v>0</v>
      </c>
      <c r="AJ16" s="4"/>
      <c r="AK16" s="8">
        <v>0</v>
      </c>
    </row>
    <row r="17" spans="1:37">
      <c r="A17" s="1" t="s">
        <v>147</v>
      </c>
      <c r="C17" s="4" t="s">
        <v>123</v>
      </c>
      <c r="D17" s="4"/>
      <c r="E17" s="4" t="s">
        <v>123</v>
      </c>
      <c r="F17" s="4"/>
      <c r="G17" s="4" t="s">
        <v>148</v>
      </c>
      <c r="H17" s="4"/>
      <c r="I17" s="4" t="s">
        <v>149</v>
      </c>
      <c r="J17" s="4"/>
      <c r="K17" s="5">
        <v>18</v>
      </c>
      <c r="L17" s="4"/>
      <c r="M17" s="5">
        <v>18</v>
      </c>
      <c r="N17" s="4"/>
      <c r="O17" s="5">
        <v>10000</v>
      </c>
      <c r="P17" s="4"/>
      <c r="Q17" s="5">
        <v>10001802495</v>
      </c>
      <c r="R17" s="4"/>
      <c r="S17" s="5">
        <v>9998177501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10000</v>
      </c>
      <c r="AD17" s="4"/>
      <c r="AE17" s="5">
        <v>999999</v>
      </c>
      <c r="AF17" s="4"/>
      <c r="AG17" s="5">
        <v>10001802495</v>
      </c>
      <c r="AH17" s="4"/>
      <c r="AI17" s="5">
        <v>9998177501</v>
      </c>
      <c r="AJ17" s="4"/>
      <c r="AK17" s="8">
        <v>7.5963084229964449E-4</v>
      </c>
    </row>
    <row r="18" spans="1:37">
      <c r="A18" s="1" t="s">
        <v>150</v>
      </c>
      <c r="C18" s="4" t="s">
        <v>123</v>
      </c>
      <c r="D18" s="4"/>
      <c r="E18" s="4" t="s">
        <v>123</v>
      </c>
      <c r="F18" s="4"/>
      <c r="G18" s="4" t="s">
        <v>151</v>
      </c>
      <c r="H18" s="4"/>
      <c r="I18" s="4" t="s">
        <v>152</v>
      </c>
      <c r="J18" s="4"/>
      <c r="K18" s="5">
        <v>0</v>
      </c>
      <c r="L18" s="4"/>
      <c r="M18" s="5">
        <v>0</v>
      </c>
      <c r="N18" s="4"/>
      <c r="O18" s="5">
        <v>0</v>
      </c>
      <c r="P18" s="4"/>
      <c r="Q18" s="5">
        <v>0</v>
      </c>
      <c r="R18" s="4"/>
      <c r="S18" s="5">
        <v>0</v>
      </c>
      <c r="T18" s="4"/>
      <c r="U18" s="5">
        <v>60000</v>
      </c>
      <c r="V18" s="4"/>
      <c r="W18" s="5">
        <v>51271491270</v>
      </c>
      <c r="X18" s="4"/>
      <c r="Y18" s="5">
        <v>0</v>
      </c>
      <c r="Z18" s="4"/>
      <c r="AA18" s="5">
        <v>0</v>
      </c>
      <c r="AB18" s="5"/>
      <c r="AC18" s="5">
        <v>60000</v>
      </c>
      <c r="AD18" s="4"/>
      <c r="AE18" s="5">
        <v>854500</v>
      </c>
      <c r="AF18" s="4"/>
      <c r="AG18" s="5">
        <v>51271491270</v>
      </c>
      <c r="AH18" s="4"/>
      <c r="AI18" s="5">
        <v>51260707312</v>
      </c>
      <c r="AJ18" s="4"/>
      <c r="AK18" s="8">
        <v>3.8946312233800085E-3</v>
      </c>
    </row>
    <row r="19" spans="1:37" ht="24.75" thickBot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1">
        <f>SUM(Q9:Q18)</f>
        <v>731201831515</v>
      </c>
      <c r="R19" s="4"/>
      <c r="S19" s="11">
        <f>SUM(S9:S18)</f>
        <v>777666309119</v>
      </c>
      <c r="T19" s="4"/>
      <c r="U19" s="4"/>
      <c r="V19" s="4"/>
      <c r="W19" s="11">
        <f>SUM(W9:W18)</f>
        <v>139786756895</v>
      </c>
      <c r="X19" s="4"/>
      <c r="Y19" s="4"/>
      <c r="Z19" s="4"/>
      <c r="AA19" s="11">
        <f>SUM(AA9:AA18)</f>
        <v>69430000000</v>
      </c>
      <c r="AB19" s="5"/>
      <c r="AC19" s="4"/>
      <c r="AD19" s="4"/>
      <c r="AE19" s="4"/>
      <c r="AF19" s="4"/>
      <c r="AG19" s="11">
        <f>SUM(AG9:AG18)</f>
        <v>808532552217</v>
      </c>
      <c r="AH19" s="4"/>
      <c r="AI19" s="11">
        <f>SUM(AI9:AI18)</f>
        <v>855375888745</v>
      </c>
      <c r="AJ19" s="4"/>
      <c r="AK19" s="12">
        <f>SUM(AK9:AK18)</f>
        <v>6.4988834893677627E-2</v>
      </c>
    </row>
    <row r="20" spans="1:37" ht="24.75" thickTop="1">
      <c r="Q20" s="3"/>
      <c r="S20" s="3"/>
      <c r="AB20" s="5"/>
      <c r="AG20" s="3"/>
      <c r="AI20" s="3"/>
    </row>
    <row r="21" spans="1:37">
      <c r="Q21" s="3"/>
      <c r="R21" s="3"/>
      <c r="S21" s="3"/>
      <c r="AG21" s="3"/>
      <c r="AH21" s="3"/>
      <c r="AI21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19" t="s">
        <v>154</v>
      </c>
      <c r="C6" s="20" t="s">
        <v>155</v>
      </c>
      <c r="D6" s="20" t="s">
        <v>155</v>
      </c>
      <c r="E6" s="20" t="s">
        <v>155</v>
      </c>
      <c r="F6" s="20" t="s">
        <v>155</v>
      </c>
      <c r="G6" s="20" t="s">
        <v>155</v>
      </c>
      <c r="H6" s="20" t="s">
        <v>155</v>
      </c>
      <c r="I6" s="20" t="s">
        <v>155</v>
      </c>
      <c r="K6" s="20" t="s">
        <v>232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154</v>
      </c>
      <c r="C7" s="20" t="s">
        <v>156</v>
      </c>
      <c r="E7" s="20" t="s">
        <v>157</v>
      </c>
      <c r="G7" s="20" t="s">
        <v>158</v>
      </c>
      <c r="I7" s="20" t="s">
        <v>120</v>
      </c>
      <c r="K7" s="20" t="s">
        <v>159</v>
      </c>
      <c r="M7" s="20" t="s">
        <v>160</v>
      </c>
      <c r="O7" s="20" t="s">
        <v>161</v>
      </c>
      <c r="Q7" s="20" t="s">
        <v>159</v>
      </c>
      <c r="S7" s="20" t="s">
        <v>153</v>
      </c>
    </row>
    <row r="8" spans="1:19">
      <c r="A8" s="1" t="s">
        <v>162</v>
      </c>
      <c r="C8" s="4" t="s">
        <v>163</v>
      </c>
      <c r="D8" s="4"/>
      <c r="E8" s="4" t="s">
        <v>164</v>
      </c>
      <c r="F8" s="4"/>
      <c r="G8" s="4" t="s">
        <v>165</v>
      </c>
      <c r="H8" s="4"/>
      <c r="I8" s="5">
        <v>8</v>
      </c>
      <c r="J8" s="4"/>
      <c r="K8" s="5">
        <v>338084100571</v>
      </c>
      <c r="L8" s="4"/>
      <c r="M8" s="5">
        <v>77515105902</v>
      </c>
      <c r="N8" s="4"/>
      <c r="O8" s="5">
        <v>138000250000</v>
      </c>
      <c r="P8" s="4"/>
      <c r="Q8" s="5">
        <v>277598956473</v>
      </c>
      <c r="R8" s="4"/>
      <c r="S8" s="8">
        <v>2.1091116766630343E-2</v>
      </c>
    </row>
    <row r="9" spans="1:19">
      <c r="A9" s="1" t="s">
        <v>166</v>
      </c>
      <c r="C9" s="4" t="s">
        <v>167</v>
      </c>
      <c r="D9" s="4"/>
      <c r="E9" s="4" t="s">
        <v>164</v>
      </c>
      <c r="F9" s="4"/>
      <c r="G9" s="4" t="s">
        <v>168</v>
      </c>
      <c r="H9" s="4"/>
      <c r="I9" s="5">
        <v>8</v>
      </c>
      <c r="J9" s="4"/>
      <c r="K9" s="5">
        <v>130563986380</v>
      </c>
      <c r="L9" s="4"/>
      <c r="M9" s="5">
        <v>308898586420</v>
      </c>
      <c r="N9" s="4"/>
      <c r="O9" s="5">
        <v>238784732886</v>
      </c>
      <c r="P9" s="4"/>
      <c r="Q9" s="5">
        <v>200677839914</v>
      </c>
      <c r="R9" s="4"/>
      <c r="S9" s="8">
        <v>1.5246886399996214E-2</v>
      </c>
    </row>
    <row r="10" spans="1:19" ht="24.75" thickBot="1">
      <c r="C10" s="4"/>
      <c r="D10" s="4"/>
      <c r="E10" s="4"/>
      <c r="F10" s="4"/>
      <c r="G10" s="4"/>
      <c r="H10" s="4"/>
      <c r="I10" s="4"/>
      <c r="J10" s="4"/>
      <c r="K10" s="11">
        <f>SUM(K8:K9)</f>
        <v>468648086951</v>
      </c>
      <c r="L10" s="4"/>
      <c r="M10" s="11">
        <f>SUM(M8:M9)</f>
        <v>386413692322</v>
      </c>
      <c r="N10" s="4"/>
      <c r="O10" s="11">
        <f>SUM(O8:O9)</f>
        <v>376784982886</v>
      </c>
      <c r="P10" s="4"/>
      <c r="Q10" s="11">
        <f>SUM(Q8:Q9)</f>
        <v>478276796387</v>
      </c>
      <c r="R10" s="4"/>
      <c r="S10" s="12">
        <f>SUM(S8:S9)</f>
        <v>3.6338003166626553E-2</v>
      </c>
    </row>
    <row r="11" spans="1:19" ht="24.75" thickTop="1"/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4"/>
  <sheetViews>
    <sheetView rightToLeft="1" workbookViewId="0">
      <selection activeCell="S11" sqref="S11"/>
    </sheetView>
  </sheetViews>
  <sheetFormatPr defaultRowHeight="24"/>
  <cols>
    <col min="1" max="1" width="41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169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0" t="s">
        <v>170</v>
      </c>
      <c r="B6" s="20" t="s">
        <v>170</v>
      </c>
      <c r="C6" s="20" t="s">
        <v>170</v>
      </c>
      <c r="D6" s="20" t="s">
        <v>170</v>
      </c>
      <c r="E6" s="20" t="s">
        <v>170</v>
      </c>
      <c r="F6" s="20" t="s">
        <v>170</v>
      </c>
      <c r="G6" s="20" t="s">
        <v>170</v>
      </c>
      <c r="I6" s="20" t="s">
        <v>171</v>
      </c>
      <c r="J6" s="20" t="s">
        <v>171</v>
      </c>
      <c r="K6" s="20" t="s">
        <v>171</v>
      </c>
      <c r="L6" s="20" t="s">
        <v>171</v>
      </c>
      <c r="M6" s="20" t="s">
        <v>171</v>
      </c>
      <c r="O6" s="20" t="s">
        <v>172</v>
      </c>
      <c r="P6" s="20" t="s">
        <v>172</v>
      </c>
      <c r="Q6" s="20" t="s">
        <v>172</v>
      </c>
      <c r="R6" s="20" t="s">
        <v>172</v>
      </c>
      <c r="S6" s="20" t="s">
        <v>172</v>
      </c>
    </row>
    <row r="7" spans="1:19" ht="24.75">
      <c r="A7" s="20" t="s">
        <v>173</v>
      </c>
      <c r="C7" s="20" t="s">
        <v>174</v>
      </c>
      <c r="E7" s="20" t="s">
        <v>119</v>
      </c>
      <c r="G7" s="20" t="s">
        <v>120</v>
      </c>
      <c r="I7" s="20" t="s">
        <v>175</v>
      </c>
      <c r="K7" s="20" t="s">
        <v>176</v>
      </c>
      <c r="M7" s="20" t="s">
        <v>177</v>
      </c>
      <c r="O7" s="20" t="s">
        <v>175</v>
      </c>
      <c r="Q7" s="20" t="s">
        <v>176</v>
      </c>
      <c r="S7" s="20" t="s">
        <v>177</v>
      </c>
    </row>
    <row r="8" spans="1:19">
      <c r="A8" s="1" t="s">
        <v>141</v>
      </c>
      <c r="C8" s="4" t="s">
        <v>289</v>
      </c>
      <c r="D8" s="4"/>
      <c r="E8" s="4" t="s">
        <v>143</v>
      </c>
      <c r="F8" s="4"/>
      <c r="G8" s="5">
        <v>18</v>
      </c>
      <c r="H8" s="4"/>
      <c r="I8" s="5">
        <v>4367512238</v>
      </c>
      <c r="J8" s="4"/>
      <c r="K8" s="4">
        <v>0</v>
      </c>
      <c r="L8" s="4"/>
      <c r="M8" s="5">
        <v>4367512238</v>
      </c>
      <c r="N8" s="4"/>
      <c r="O8" s="5">
        <v>8192162586</v>
      </c>
      <c r="P8" s="4"/>
      <c r="Q8" s="4">
        <v>0</v>
      </c>
      <c r="R8" s="4"/>
      <c r="S8" s="5">
        <v>8192162586</v>
      </c>
    </row>
    <row r="9" spans="1:19">
      <c r="A9" s="1" t="s">
        <v>178</v>
      </c>
      <c r="C9" s="4" t="s">
        <v>289</v>
      </c>
      <c r="D9" s="4"/>
      <c r="E9" s="4" t="s">
        <v>179</v>
      </c>
      <c r="F9" s="4"/>
      <c r="G9" s="5">
        <v>18</v>
      </c>
      <c r="H9" s="4"/>
      <c r="I9" s="5">
        <v>0</v>
      </c>
      <c r="J9" s="4"/>
      <c r="K9" s="4">
        <v>0</v>
      </c>
      <c r="L9" s="4"/>
      <c r="M9" s="5">
        <v>0</v>
      </c>
      <c r="N9" s="4"/>
      <c r="O9" s="5">
        <v>9774123288</v>
      </c>
      <c r="P9" s="4"/>
      <c r="Q9" s="4">
        <v>0</v>
      </c>
      <c r="R9" s="4"/>
      <c r="S9" s="5">
        <v>9774123288</v>
      </c>
    </row>
    <row r="10" spans="1:19">
      <c r="A10" s="1" t="s">
        <v>180</v>
      </c>
      <c r="C10" s="4" t="s">
        <v>289</v>
      </c>
      <c r="D10" s="4"/>
      <c r="E10" s="4" t="s">
        <v>181</v>
      </c>
      <c r="F10" s="4"/>
      <c r="G10" s="5">
        <v>15</v>
      </c>
      <c r="H10" s="4"/>
      <c r="I10" s="5">
        <v>0</v>
      </c>
      <c r="J10" s="4"/>
      <c r="K10" s="4">
        <v>0</v>
      </c>
      <c r="L10" s="4"/>
      <c r="M10" s="5">
        <v>0</v>
      </c>
      <c r="N10" s="4"/>
      <c r="O10" s="5">
        <v>17172098</v>
      </c>
      <c r="P10" s="4"/>
      <c r="Q10" s="4">
        <v>0</v>
      </c>
      <c r="R10" s="4"/>
      <c r="S10" s="5">
        <v>17172098</v>
      </c>
    </row>
    <row r="11" spans="1:19">
      <c r="A11" s="1" t="s">
        <v>144</v>
      </c>
      <c r="C11" s="4" t="s">
        <v>289</v>
      </c>
      <c r="D11" s="4"/>
      <c r="E11" s="4" t="s">
        <v>146</v>
      </c>
      <c r="F11" s="4"/>
      <c r="G11" s="5">
        <v>15</v>
      </c>
      <c r="H11" s="4"/>
      <c r="I11" s="5">
        <v>46351227</v>
      </c>
      <c r="J11" s="4"/>
      <c r="K11" s="4">
        <v>0</v>
      </c>
      <c r="L11" s="4"/>
      <c r="M11" s="5">
        <v>46351227</v>
      </c>
      <c r="N11" s="4"/>
      <c r="O11" s="5">
        <v>5655076061</v>
      </c>
      <c r="P11" s="4"/>
      <c r="Q11" s="4">
        <v>0</v>
      </c>
      <c r="R11" s="4"/>
      <c r="S11" s="5">
        <v>5655076061</v>
      </c>
    </row>
    <row r="12" spans="1:19">
      <c r="A12" s="1" t="s">
        <v>182</v>
      </c>
      <c r="C12" s="4" t="s">
        <v>289</v>
      </c>
      <c r="D12" s="4"/>
      <c r="E12" s="4" t="s">
        <v>142</v>
      </c>
      <c r="F12" s="4"/>
      <c r="G12" s="5">
        <v>15</v>
      </c>
      <c r="H12" s="4"/>
      <c r="I12" s="5">
        <v>0</v>
      </c>
      <c r="J12" s="4"/>
      <c r="K12" s="4">
        <v>0</v>
      </c>
      <c r="L12" s="4"/>
      <c r="M12" s="5">
        <v>0</v>
      </c>
      <c r="N12" s="4"/>
      <c r="O12" s="5">
        <v>7559250338</v>
      </c>
      <c r="P12" s="4"/>
      <c r="Q12" s="4">
        <v>0</v>
      </c>
      <c r="R12" s="4"/>
      <c r="S12" s="5">
        <v>7559250338</v>
      </c>
    </row>
    <row r="13" spans="1:19">
      <c r="A13" s="1" t="s">
        <v>147</v>
      </c>
      <c r="C13" s="4" t="s">
        <v>289</v>
      </c>
      <c r="D13" s="4"/>
      <c r="E13" s="4" t="s">
        <v>149</v>
      </c>
      <c r="F13" s="4"/>
      <c r="G13" s="5">
        <v>18</v>
      </c>
      <c r="H13" s="4"/>
      <c r="I13" s="5">
        <v>147146823</v>
      </c>
      <c r="J13" s="4"/>
      <c r="K13" s="4">
        <v>0</v>
      </c>
      <c r="L13" s="4"/>
      <c r="M13" s="5">
        <v>147146823</v>
      </c>
      <c r="N13" s="4"/>
      <c r="O13" s="5">
        <v>1273410321</v>
      </c>
      <c r="P13" s="4"/>
      <c r="Q13" s="4">
        <v>0</v>
      </c>
      <c r="R13" s="4"/>
      <c r="S13" s="5">
        <v>1273410321</v>
      </c>
    </row>
    <row r="14" spans="1:19">
      <c r="A14" s="1" t="s">
        <v>183</v>
      </c>
      <c r="C14" s="4" t="s">
        <v>289</v>
      </c>
      <c r="D14" s="4"/>
      <c r="E14" s="4" t="s">
        <v>184</v>
      </c>
      <c r="F14" s="4"/>
      <c r="G14" s="5">
        <v>19</v>
      </c>
      <c r="H14" s="4"/>
      <c r="I14" s="5">
        <v>0</v>
      </c>
      <c r="J14" s="4"/>
      <c r="K14" s="4">
        <v>0</v>
      </c>
      <c r="L14" s="4"/>
      <c r="M14" s="5">
        <v>0</v>
      </c>
      <c r="N14" s="4"/>
      <c r="O14" s="5">
        <v>19422886271</v>
      </c>
      <c r="P14" s="4"/>
      <c r="Q14" s="4">
        <v>0</v>
      </c>
      <c r="R14" s="4"/>
      <c r="S14" s="5">
        <v>19422886271</v>
      </c>
    </row>
    <row r="15" spans="1:19">
      <c r="A15" s="1" t="s">
        <v>185</v>
      </c>
      <c r="C15" s="4" t="s">
        <v>289</v>
      </c>
      <c r="D15" s="4"/>
      <c r="E15" s="4" t="s">
        <v>186</v>
      </c>
      <c r="F15" s="4"/>
      <c r="G15" s="5">
        <v>16</v>
      </c>
      <c r="H15" s="4"/>
      <c r="I15" s="5">
        <v>0</v>
      </c>
      <c r="J15" s="4"/>
      <c r="K15" s="4">
        <v>0</v>
      </c>
      <c r="L15" s="4"/>
      <c r="M15" s="5">
        <v>0</v>
      </c>
      <c r="N15" s="4"/>
      <c r="O15" s="5">
        <v>27019952061</v>
      </c>
      <c r="P15" s="4"/>
      <c r="Q15" s="4">
        <v>0</v>
      </c>
      <c r="R15" s="4"/>
      <c r="S15" s="5">
        <v>27019952061</v>
      </c>
    </row>
    <row r="16" spans="1:19">
      <c r="A16" s="1" t="s">
        <v>162</v>
      </c>
      <c r="C16" s="5">
        <v>1</v>
      </c>
      <c r="D16" s="4"/>
      <c r="E16" s="4" t="s">
        <v>289</v>
      </c>
      <c r="F16" s="4"/>
      <c r="G16" s="5">
        <v>8</v>
      </c>
      <c r="H16" s="4"/>
      <c r="I16" s="5">
        <v>5467297683</v>
      </c>
      <c r="J16" s="4"/>
      <c r="K16" s="4">
        <v>0</v>
      </c>
      <c r="L16" s="4"/>
      <c r="M16" s="5">
        <v>5467297683</v>
      </c>
      <c r="N16" s="4"/>
      <c r="O16" s="5">
        <v>25279874673</v>
      </c>
      <c r="P16" s="4"/>
      <c r="Q16" s="5">
        <v>0</v>
      </c>
      <c r="R16" s="4"/>
      <c r="S16" s="5">
        <v>25279874673</v>
      </c>
    </row>
    <row r="17" spans="1:19">
      <c r="A17" s="1" t="s">
        <v>166</v>
      </c>
      <c r="C17" s="5">
        <v>25</v>
      </c>
      <c r="D17" s="4"/>
      <c r="E17" s="4" t="s">
        <v>289</v>
      </c>
      <c r="F17" s="4"/>
      <c r="G17" s="5">
        <v>8</v>
      </c>
      <c r="H17" s="4"/>
      <c r="I17" s="5">
        <v>393817350</v>
      </c>
      <c r="J17" s="4"/>
      <c r="K17" s="4">
        <v>0</v>
      </c>
      <c r="L17" s="4"/>
      <c r="M17" s="5">
        <v>393817350</v>
      </c>
      <c r="N17" s="4"/>
      <c r="O17" s="5">
        <v>4448460163</v>
      </c>
      <c r="P17" s="4"/>
      <c r="Q17" s="5">
        <v>0</v>
      </c>
      <c r="R17" s="4"/>
      <c r="S17" s="5">
        <v>4448460163</v>
      </c>
    </row>
    <row r="18" spans="1:19" ht="24.75" thickBot="1">
      <c r="C18" s="4"/>
      <c r="D18" s="4"/>
      <c r="E18" s="4"/>
      <c r="F18" s="4"/>
      <c r="G18" s="4"/>
      <c r="H18" s="4"/>
      <c r="I18" s="11">
        <f>SUM(I8:I17)</f>
        <v>10422125321</v>
      </c>
      <c r="J18" s="4"/>
      <c r="K18" s="10">
        <f>SUM(K8:K17)</f>
        <v>0</v>
      </c>
      <c r="L18" s="4"/>
      <c r="M18" s="11">
        <f>SUM(M8:M17)</f>
        <v>10422125321</v>
      </c>
      <c r="N18" s="4"/>
      <c r="O18" s="11">
        <f>SUM(O8:O17)</f>
        <v>108642367860</v>
      </c>
      <c r="P18" s="4"/>
      <c r="Q18" s="10">
        <f>SUM(Q8:Q17)</f>
        <v>0</v>
      </c>
      <c r="R18" s="4"/>
      <c r="S18" s="11">
        <f>SUM(S8:S17)</f>
        <v>108642367860</v>
      </c>
    </row>
    <row r="19" spans="1:19" ht="24.75" thickTop="1"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5"/>
      <c r="O19" s="5"/>
      <c r="P19" s="5"/>
      <c r="Q19" s="5"/>
      <c r="R19" s="5"/>
      <c r="S19" s="5"/>
    </row>
    <row r="20" spans="1:19">
      <c r="M20" s="3"/>
      <c r="S20" s="3"/>
    </row>
    <row r="23" spans="1:19">
      <c r="M23" s="3"/>
      <c r="N23" s="3"/>
      <c r="O23" s="3"/>
      <c r="P23" s="3"/>
      <c r="Q23" s="3"/>
      <c r="R23" s="3"/>
      <c r="S23" s="3"/>
    </row>
    <row r="24" spans="1:19">
      <c r="M24" s="3"/>
      <c r="S24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9"/>
  <sheetViews>
    <sheetView rightToLeft="1" workbookViewId="0">
      <selection activeCell="K16" sqref="K16"/>
    </sheetView>
  </sheetViews>
  <sheetFormatPr defaultRowHeight="24"/>
  <cols>
    <col min="1" max="1" width="33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169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19" t="s">
        <v>3</v>
      </c>
      <c r="C6" s="20" t="s">
        <v>187</v>
      </c>
      <c r="D6" s="20" t="s">
        <v>187</v>
      </c>
      <c r="E6" s="20" t="s">
        <v>187</v>
      </c>
      <c r="F6" s="20" t="s">
        <v>187</v>
      </c>
      <c r="G6" s="20" t="s">
        <v>187</v>
      </c>
      <c r="I6" s="20" t="s">
        <v>171</v>
      </c>
      <c r="J6" s="20" t="s">
        <v>171</v>
      </c>
      <c r="K6" s="20" t="s">
        <v>171</v>
      </c>
      <c r="L6" s="20" t="s">
        <v>171</v>
      </c>
      <c r="M6" s="20" t="s">
        <v>171</v>
      </c>
      <c r="O6" s="20" t="s">
        <v>172</v>
      </c>
      <c r="P6" s="20" t="s">
        <v>172</v>
      </c>
      <c r="Q6" s="20" t="s">
        <v>172</v>
      </c>
      <c r="R6" s="20" t="s">
        <v>172</v>
      </c>
      <c r="S6" s="20" t="s">
        <v>172</v>
      </c>
    </row>
    <row r="7" spans="1:19" ht="24.75">
      <c r="A7" s="20" t="s">
        <v>3</v>
      </c>
      <c r="C7" s="20" t="s">
        <v>188</v>
      </c>
      <c r="E7" s="20" t="s">
        <v>189</v>
      </c>
      <c r="G7" s="20" t="s">
        <v>190</v>
      </c>
      <c r="I7" s="20" t="s">
        <v>191</v>
      </c>
      <c r="K7" s="20" t="s">
        <v>176</v>
      </c>
      <c r="M7" s="20" t="s">
        <v>192</v>
      </c>
      <c r="O7" s="20" t="s">
        <v>191</v>
      </c>
      <c r="Q7" s="20" t="s">
        <v>176</v>
      </c>
      <c r="S7" s="20" t="s">
        <v>192</v>
      </c>
    </row>
    <row r="8" spans="1:19">
      <c r="A8" s="1" t="s">
        <v>103</v>
      </c>
      <c r="C8" s="4" t="s">
        <v>193</v>
      </c>
      <c r="D8" s="4"/>
      <c r="E8" s="5">
        <v>13059291</v>
      </c>
      <c r="F8" s="4"/>
      <c r="G8" s="5">
        <v>2020</v>
      </c>
      <c r="H8" s="4"/>
      <c r="I8" s="5">
        <v>26379767820</v>
      </c>
      <c r="J8" s="4"/>
      <c r="K8" s="5">
        <v>3495358422</v>
      </c>
      <c r="L8" s="4"/>
      <c r="M8" s="5">
        <f>I8-K8</f>
        <v>22884409398</v>
      </c>
      <c r="N8" s="4"/>
      <c r="O8" s="5">
        <v>26379767820</v>
      </c>
      <c r="P8" s="4"/>
      <c r="Q8" s="5">
        <v>3495358422</v>
      </c>
      <c r="R8" s="4"/>
      <c r="S8" s="5">
        <f>O8-Q8</f>
        <v>22884409398</v>
      </c>
    </row>
    <row r="9" spans="1:19">
      <c r="A9" s="1" t="s">
        <v>90</v>
      </c>
      <c r="C9" s="4" t="s">
        <v>194</v>
      </c>
      <c r="D9" s="4"/>
      <c r="E9" s="5">
        <v>11930534</v>
      </c>
      <c r="F9" s="4"/>
      <c r="G9" s="5">
        <v>1300</v>
      </c>
      <c r="H9" s="4"/>
      <c r="I9" s="5">
        <v>0</v>
      </c>
      <c r="J9" s="4"/>
      <c r="K9" s="5">
        <v>0</v>
      </c>
      <c r="L9" s="4"/>
      <c r="M9" s="5">
        <f t="shared" ref="M9:M72" si="0">I9-K9</f>
        <v>0</v>
      </c>
      <c r="N9" s="4"/>
      <c r="O9" s="5">
        <v>15509694200</v>
      </c>
      <c r="P9" s="4"/>
      <c r="Q9" s="5">
        <v>631800946</v>
      </c>
      <c r="R9" s="4"/>
      <c r="S9" s="5">
        <f t="shared" ref="S9:S72" si="1">O9-Q9</f>
        <v>14877893254</v>
      </c>
    </row>
    <row r="10" spans="1:19">
      <c r="A10" s="1" t="s">
        <v>67</v>
      </c>
      <c r="C10" s="4" t="s">
        <v>195</v>
      </c>
      <c r="D10" s="4"/>
      <c r="E10" s="5">
        <v>14780351</v>
      </c>
      <c r="F10" s="4"/>
      <c r="G10" s="5">
        <v>320</v>
      </c>
      <c r="H10" s="4"/>
      <c r="I10" s="5">
        <v>0</v>
      </c>
      <c r="J10" s="4"/>
      <c r="K10" s="5">
        <v>0</v>
      </c>
      <c r="L10" s="4"/>
      <c r="M10" s="5">
        <f t="shared" si="0"/>
        <v>0</v>
      </c>
      <c r="N10" s="4"/>
      <c r="O10" s="5">
        <v>4729712320</v>
      </c>
      <c r="P10" s="4"/>
      <c r="Q10" s="5">
        <v>594754244</v>
      </c>
      <c r="R10" s="4"/>
      <c r="S10" s="5">
        <f t="shared" si="1"/>
        <v>4134958076</v>
      </c>
    </row>
    <row r="11" spans="1:19">
      <c r="A11" s="1" t="s">
        <v>97</v>
      </c>
      <c r="C11" s="4" t="s">
        <v>196</v>
      </c>
      <c r="D11" s="4"/>
      <c r="E11" s="5">
        <v>18605279</v>
      </c>
      <c r="F11" s="4"/>
      <c r="G11" s="5">
        <v>79</v>
      </c>
      <c r="H11" s="4"/>
      <c r="I11" s="5">
        <v>1469817041</v>
      </c>
      <c r="J11" s="4"/>
      <c r="K11" s="5">
        <v>141888279</v>
      </c>
      <c r="L11" s="4"/>
      <c r="M11" s="5">
        <f t="shared" si="0"/>
        <v>1327928762</v>
      </c>
      <c r="N11" s="4"/>
      <c r="O11" s="5">
        <v>1469817041</v>
      </c>
      <c r="P11" s="4"/>
      <c r="Q11" s="5">
        <v>141888279</v>
      </c>
      <c r="R11" s="4"/>
      <c r="S11" s="5">
        <f t="shared" si="1"/>
        <v>1327928762</v>
      </c>
    </row>
    <row r="12" spans="1:19">
      <c r="A12" s="1" t="s">
        <v>66</v>
      </c>
      <c r="C12" s="4" t="s">
        <v>197</v>
      </c>
      <c r="D12" s="4"/>
      <c r="E12" s="5">
        <v>42200000</v>
      </c>
      <c r="F12" s="4"/>
      <c r="G12" s="5">
        <v>500</v>
      </c>
      <c r="H12" s="4"/>
      <c r="I12" s="5">
        <v>21100000000</v>
      </c>
      <c r="J12" s="4"/>
      <c r="K12" s="5">
        <v>1186619263</v>
      </c>
      <c r="L12" s="4"/>
      <c r="M12" s="5">
        <f t="shared" si="0"/>
        <v>19913380737</v>
      </c>
      <c r="N12" s="4"/>
      <c r="O12" s="5">
        <v>21100000000</v>
      </c>
      <c r="P12" s="4"/>
      <c r="Q12" s="5">
        <v>1186619263</v>
      </c>
      <c r="R12" s="4"/>
      <c r="S12" s="5">
        <f t="shared" si="1"/>
        <v>19913380737</v>
      </c>
    </row>
    <row r="13" spans="1:19">
      <c r="A13" s="1" t="s">
        <v>65</v>
      </c>
      <c r="C13" s="4" t="s">
        <v>198</v>
      </c>
      <c r="D13" s="4"/>
      <c r="E13" s="5">
        <v>29854480</v>
      </c>
      <c r="F13" s="4"/>
      <c r="G13" s="5">
        <v>1100</v>
      </c>
      <c r="H13" s="4"/>
      <c r="I13" s="5">
        <v>0</v>
      </c>
      <c r="J13" s="4"/>
      <c r="K13" s="5">
        <v>0</v>
      </c>
      <c r="L13" s="4"/>
      <c r="M13" s="5">
        <f t="shared" si="0"/>
        <v>0</v>
      </c>
      <c r="N13" s="4"/>
      <c r="O13" s="5">
        <v>36586347752</v>
      </c>
      <c r="P13" s="4"/>
      <c r="Q13" s="5">
        <v>1746351554</v>
      </c>
      <c r="R13" s="4"/>
      <c r="S13" s="5">
        <f t="shared" si="1"/>
        <v>34839996198</v>
      </c>
    </row>
    <row r="14" spans="1:19">
      <c r="A14" s="1" t="s">
        <v>18</v>
      </c>
      <c r="C14" s="4" t="s">
        <v>199</v>
      </c>
      <c r="D14" s="4"/>
      <c r="E14" s="5">
        <v>27150422</v>
      </c>
      <c r="F14" s="4"/>
      <c r="G14" s="5">
        <v>63</v>
      </c>
      <c r="H14" s="4"/>
      <c r="I14" s="5">
        <v>1710476586</v>
      </c>
      <c r="J14" s="4"/>
      <c r="K14" s="5">
        <v>11635895</v>
      </c>
      <c r="L14" s="4"/>
      <c r="M14" s="5">
        <f t="shared" si="0"/>
        <v>1698840691</v>
      </c>
      <c r="N14" s="4"/>
      <c r="O14" s="5">
        <v>1710476586</v>
      </c>
      <c r="P14" s="4"/>
      <c r="Q14" s="5">
        <v>11635895</v>
      </c>
      <c r="R14" s="4"/>
      <c r="S14" s="5">
        <f t="shared" si="1"/>
        <v>1698840691</v>
      </c>
    </row>
    <row r="15" spans="1:19">
      <c r="A15" s="1" t="s">
        <v>64</v>
      </c>
      <c r="C15" s="4" t="s">
        <v>200</v>
      </c>
      <c r="D15" s="4"/>
      <c r="E15" s="5">
        <v>43839672</v>
      </c>
      <c r="F15" s="4"/>
      <c r="G15" s="5">
        <v>150</v>
      </c>
      <c r="H15" s="4"/>
      <c r="I15" s="5">
        <v>6575950800</v>
      </c>
      <c r="J15" s="4"/>
      <c r="K15" s="5">
        <v>931689678</v>
      </c>
      <c r="L15" s="4"/>
      <c r="M15" s="5">
        <f t="shared" si="0"/>
        <v>5644261122</v>
      </c>
      <c r="N15" s="4"/>
      <c r="O15" s="5">
        <v>6575950800</v>
      </c>
      <c r="P15" s="4"/>
      <c r="Q15" s="5">
        <v>931689678</v>
      </c>
      <c r="R15" s="4"/>
      <c r="S15" s="5">
        <f t="shared" si="1"/>
        <v>5644261122</v>
      </c>
    </row>
    <row r="16" spans="1:19">
      <c r="A16" s="1" t="s">
        <v>69</v>
      </c>
      <c r="C16" s="4" t="s">
        <v>201</v>
      </c>
      <c r="D16" s="4"/>
      <c r="E16" s="5">
        <v>20760713</v>
      </c>
      <c r="F16" s="4"/>
      <c r="G16" s="5">
        <v>1930</v>
      </c>
      <c r="H16" s="4"/>
      <c r="I16" s="5">
        <v>0</v>
      </c>
      <c r="J16" s="4"/>
      <c r="K16" s="5">
        <v>0</v>
      </c>
      <c r="L16" s="4"/>
      <c r="M16" s="5">
        <f t="shared" si="0"/>
        <v>0</v>
      </c>
      <c r="N16" s="4"/>
      <c r="O16" s="5">
        <v>40068176090</v>
      </c>
      <c r="P16" s="4"/>
      <c r="Q16" s="5">
        <v>0</v>
      </c>
      <c r="R16" s="4"/>
      <c r="S16" s="5">
        <f t="shared" si="1"/>
        <v>40068176090</v>
      </c>
    </row>
    <row r="17" spans="1:19">
      <c r="A17" s="1" t="s">
        <v>88</v>
      </c>
      <c r="C17" s="4" t="s">
        <v>197</v>
      </c>
      <c r="D17" s="4"/>
      <c r="E17" s="5">
        <v>18303161</v>
      </c>
      <c r="F17" s="4"/>
      <c r="G17" s="5">
        <v>700</v>
      </c>
      <c r="H17" s="4"/>
      <c r="I17" s="5">
        <v>12812212700</v>
      </c>
      <c r="J17" s="4"/>
      <c r="K17" s="5">
        <v>704879016</v>
      </c>
      <c r="L17" s="4"/>
      <c r="M17" s="5">
        <f t="shared" si="0"/>
        <v>12107333684</v>
      </c>
      <c r="N17" s="4"/>
      <c r="O17" s="5">
        <v>12812212700</v>
      </c>
      <c r="P17" s="4"/>
      <c r="Q17" s="5">
        <v>704879016</v>
      </c>
      <c r="R17" s="4"/>
      <c r="S17" s="5">
        <f t="shared" si="1"/>
        <v>12107333684</v>
      </c>
    </row>
    <row r="18" spans="1:19">
      <c r="A18" s="1" t="s">
        <v>100</v>
      </c>
      <c r="C18" s="4" t="s">
        <v>199</v>
      </c>
      <c r="D18" s="4"/>
      <c r="E18" s="5">
        <v>17387146</v>
      </c>
      <c r="F18" s="4"/>
      <c r="G18" s="5">
        <v>700</v>
      </c>
      <c r="H18" s="4"/>
      <c r="I18" s="5">
        <v>12171002200</v>
      </c>
      <c r="J18" s="4"/>
      <c r="K18" s="5">
        <v>1724404192</v>
      </c>
      <c r="L18" s="4"/>
      <c r="M18" s="5">
        <f t="shared" si="0"/>
        <v>10446598008</v>
      </c>
      <c r="N18" s="4"/>
      <c r="O18" s="5">
        <v>12171009276</v>
      </c>
      <c r="P18" s="4"/>
      <c r="Q18" s="5">
        <v>1724404192</v>
      </c>
      <c r="R18" s="4"/>
      <c r="S18" s="5">
        <f t="shared" si="1"/>
        <v>10446605084</v>
      </c>
    </row>
    <row r="19" spans="1:19">
      <c r="A19" s="1" t="s">
        <v>40</v>
      </c>
      <c r="C19" s="4" t="s">
        <v>202</v>
      </c>
      <c r="D19" s="4"/>
      <c r="E19" s="5">
        <v>4200000</v>
      </c>
      <c r="F19" s="4"/>
      <c r="G19" s="5">
        <v>700</v>
      </c>
      <c r="H19" s="4"/>
      <c r="I19" s="5">
        <v>2940000000</v>
      </c>
      <c r="J19" s="4"/>
      <c r="K19" s="5">
        <v>406115702</v>
      </c>
      <c r="L19" s="4"/>
      <c r="M19" s="5">
        <f t="shared" si="0"/>
        <v>2533884298</v>
      </c>
      <c r="N19" s="4"/>
      <c r="O19" s="5">
        <v>2940000000</v>
      </c>
      <c r="P19" s="4"/>
      <c r="Q19" s="5">
        <v>406115702</v>
      </c>
      <c r="R19" s="4"/>
      <c r="S19" s="5">
        <f t="shared" si="1"/>
        <v>2533884298</v>
      </c>
    </row>
    <row r="20" spans="1:19">
      <c r="A20" s="1" t="s">
        <v>104</v>
      </c>
      <c r="C20" s="4" t="s">
        <v>203</v>
      </c>
      <c r="D20" s="4"/>
      <c r="E20" s="5">
        <v>26768050</v>
      </c>
      <c r="F20" s="4"/>
      <c r="G20" s="5">
        <v>91</v>
      </c>
      <c r="H20" s="4"/>
      <c r="I20" s="5">
        <v>2435892550</v>
      </c>
      <c r="J20" s="4"/>
      <c r="K20" s="5">
        <v>311398450</v>
      </c>
      <c r="L20" s="4"/>
      <c r="M20" s="5">
        <f t="shared" si="0"/>
        <v>2124494100</v>
      </c>
      <c r="N20" s="4"/>
      <c r="O20" s="5">
        <v>2435892550</v>
      </c>
      <c r="P20" s="4"/>
      <c r="Q20" s="5">
        <v>311398450</v>
      </c>
      <c r="R20" s="4"/>
      <c r="S20" s="5">
        <f t="shared" si="1"/>
        <v>2124494100</v>
      </c>
    </row>
    <row r="21" spans="1:19">
      <c r="A21" s="1" t="s">
        <v>93</v>
      </c>
      <c r="C21" s="4" t="s">
        <v>204</v>
      </c>
      <c r="D21" s="4"/>
      <c r="E21" s="5">
        <v>19797814</v>
      </c>
      <c r="F21" s="4"/>
      <c r="G21" s="5">
        <v>1030</v>
      </c>
      <c r="H21" s="4"/>
      <c r="I21" s="5">
        <v>0</v>
      </c>
      <c r="J21" s="4"/>
      <c r="K21" s="5">
        <v>0</v>
      </c>
      <c r="L21" s="4"/>
      <c r="M21" s="5">
        <f t="shared" si="0"/>
        <v>0</v>
      </c>
      <c r="N21" s="4"/>
      <c r="O21" s="5">
        <v>20391748420</v>
      </c>
      <c r="P21" s="4"/>
      <c r="Q21" s="5">
        <v>2249181270</v>
      </c>
      <c r="R21" s="4"/>
      <c r="S21" s="5">
        <f t="shared" si="1"/>
        <v>18142567150</v>
      </c>
    </row>
    <row r="22" spans="1:19">
      <c r="A22" s="1" t="s">
        <v>44</v>
      </c>
      <c r="C22" s="4" t="s">
        <v>202</v>
      </c>
      <c r="D22" s="4"/>
      <c r="E22" s="5">
        <v>9859186</v>
      </c>
      <c r="F22" s="4"/>
      <c r="G22" s="5">
        <v>400</v>
      </c>
      <c r="H22" s="4"/>
      <c r="I22" s="5">
        <v>3943674400</v>
      </c>
      <c r="J22" s="4"/>
      <c r="K22" s="5">
        <v>544757857</v>
      </c>
      <c r="L22" s="4"/>
      <c r="M22" s="5">
        <f t="shared" si="0"/>
        <v>3398916543</v>
      </c>
      <c r="N22" s="4"/>
      <c r="O22" s="5">
        <v>3943674400</v>
      </c>
      <c r="P22" s="4"/>
      <c r="Q22" s="5">
        <v>544757857</v>
      </c>
      <c r="R22" s="4"/>
      <c r="S22" s="5">
        <f t="shared" si="1"/>
        <v>3398916543</v>
      </c>
    </row>
    <row r="23" spans="1:19">
      <c r="A23" s="1" t="s">
        <v>34</v>
      </c>
      <c r="C23" s="4" t="s">
        <v>205</v>
      </c>
      <c r="D23" s="4"/>
      <c r="E23" s="5">
        <v>1822195</v>
      </c>
      <c r="F23" s="4"/>
      <c r="G23" s="5">
        <v>3750</v>
      </c>
      <c r="H23" s="4"/>
      <c r="I23" s="5">
        <v>6833231250</v>
      </c>
      <c r="J23" s="4"/>
      <c r="K23" s="5">
        <v>922971993</v>
      </c>
      <c r="L23" s="4"/>
      <c r="M23" s="5">
        <f t="shared" si="0"/>
        <v>5910259257</v>
      </c>
      <c r="N23" s="4"/>
      <c r="O23" s="5">
        <v>6833231250</v>
      </c>
      <c r="P23" s="4"/>
      <c r="Q23" s="5">
        <v>922971993</v>
      </c>
      <c r="R23" s="4"/>
      <c r="S23" s="5">
        <f t="shared" si="1"/>
        <v>5910259257</v>
      </c>
    </row>
    <row r="24" spans="1:19">
      <c r="A24" s="1" t="s">
        <v>105</v>
      </c>
      <c r="C24" s="4" t="s">
        <v>206</v>
      </c>
      <c r="D24" s="4"/>
      <c r="E24" s="5">
        <v>886900</v>
      </c>
      <c r="F24" s="4"/>
      <c r="G24" s="5">
        <v>3840</v>
      </c>
      <c r="H24" s="4"/>
      <c r="I24" s="5">
        <v>0</v>
      </c>
      <c r="J24" s="4"/>
      <c r="K24" s="5">
        <v>0</v>
      </c>
      <c r="L24" s="4"/>
      <c r="M24" s="5">
        <f t="shared" si="0"/>
        <v>0</v>
      </c>
      <c r="N24" s="4"/>
      <c r="O24" s="5">
        <v>3405696000</v>
      </c>
      <c r="P24" s="4"/>
      <c r="Q24" s="5">
        <v>336365037</v>
      </c>
      <c r="R24" s="4"/>
      <c r="S24" s="5">
        <f t="shared" si="1"/>
        <v>3069330963</v>
      </c>
    </row>
    <row r="25" spans="1:19">
      <c r="A25" s="1" t="s">
        <v>75</v>
      </c>
      <c r="C25" s="4" t="s">
        <v>207</v>
      </c>
      <c r="D25" s="4"/>
      <c r="E25" s="5">
        <v>3679080</v>
      </c>
      <c r="F25" s="4"/>
      <c r="G25" s="5">
        <v>3850</v>
      </c>
      <c r="H25" s="4"/>
      <c r="I25" s="5">
        <v>0</v>
      </c>
      <c r="J25" s="4"/>
      <c r="K25" s="5">
        <v>0</v>
      </c>
      <c r="L25" s="4"/>
      <c r="M25" s="5">
        <f t="shared" si="0"/>
        <v>0</v>
      </c>
      <c r="N25" s="4"/>
      <c r="O25" s="5">
        <v>14164458000</v>
      </c>
      <c r="P25" s="4"/>
      <c r="Q25" s="5">
        <v>1335606462</v>
      </c>
      <c r="R25" s="4"/>
      <c r="S25" s="5">
        <f t="shared" si="1"/>
        <v>12828851538</v>
      </c>
    </row>
    <row r="26" spans="1:19">
      <c r="A26" s="1" t="s">
        <v>73</v>
      </c>
      <c r="C26" s="4" t="s">
        <v>208</v>
      </c>
      <c r="D26" s="4"/>
      <c r="E26" s="5">
        <v>6711291</v>
      </c>
      <c r="F26" s="4"/>
      <c r="G26" s="5">
        <v>1771</v>
      </c>
      <c r="H26" s="4"/>
      <c r="I26" s="5">
        <v>0</v>
      </c>
      <c r="J26" s="4"/>
      <c r="K26" s="5">
        <v>0</v>
      </c>
      <c r="L26" s="4"/>
      <c r="M26" s="5">
        <f t="shared" si="0"/>
        <v>0</v>
      </c>
      <c r="N26" s="4"/>
      <c r="O26" s="5">
        <v>11885696361</v>
      </c>
      <c r="P26" s="4"/>
      <c r="Q26" s="5">
        <v>916596053</v>
      </c>
      <c r="R26" s="4"/>
      <c r="S26" s="5">
        <f t="shared" si="1"/>
        <v>10969100308</v>
      </c>
    </row>
    <row r="27" spans="1:19">
      <c r="A27" s="1" t="s">
        <v>86</v>
      </c>
      <c r="C27" s="4" t="s">
        <v>209</v>
      </c>
      <c r="D27" s="4"/>
      <c r="E27" s="5">
        <v>6790499</v>
      </c>
      <c r="F27" s="4"/>
      <c r="G27" s="5">
        <v>200</v>
      </c>
      <c r="H27" s="4"/>
      <c r="I27" s="5">
        <v>0</v>
      </c>
      <c r="J27" s="4"/>
      <c r="K27" s="5">
        <v>0</v>
      </c>
      <c r="L27" s="4"/>
      <c r="M27" s="5">
        <f t="shared" si="0"/>
        <v>0</v>
      </c>
      <c r="N27" s="4"/>
      <c r="O27" s="5">
        <v>1358099800</v>
      </c>
      <c r="P27" s="4"/>
      <c r="Q27" s="5">
        <v>146844022</v>
      </c>
      <c r="R27" s="4"/>
      <c r="S27" s="5">
        <f t="shared" si="1"/>
        <v>1211255778</v>
      </c>
    </row>
    <row r="28" spans="1:19">
      <c r="A28" s="1" t="s">
        <v>74</v>
      </c>
      <c r="C28" s="4" t="s">
        <v>210</v>
      </c>
      <c r="D28" s="4"/>
      <c r="E28" s="5">
        <v>425523</v>
      </c>
      <c r="F28" s="4"/>
      <c r="G28" s="5">
        <v>2000</v>
      </c>
      <c r="H28" s="4"/>
      <c r="I28" s="5">
        <v>0</v>
      </c>
      <c r="J28" s="4"/>
      <c r="K28" s="5">
        <v>0</v>
      </c>
      <c r="L28" s="4"/>
      <c r="M28" s="5">
        <f t="shared" si="0"/>
        <v>0</v>
      </c>
      <c r="N28" s="4"/>
      <c r="O28" s="5">
        <v>851046000</v>
      </c>
      <c r="P28" s="4"/>
      <c r="Q28" s="5">
        <v>56380711</v>
      </c>
      <c r="R28" s="4"/>
      <c r="S28" s="5">
        <f t="shared" si="1"/>
        <v>794665289</v>
      </c>
    </row>
    <row r="29" spans="1:19">
      <c r="A29" s="1" t="s">
        <v>72</v>
      </c>
      <c r="C29" s="4" t="s">
        <v>211</v>
      </c>
      <c r="D29" s="4"/>
      <c r="E29" s="5">
        <v>6693226</v>
      </c>
      <c r="F29" s="4"/>
      <c r="G29" s="5">
        <v>6130</v>
      </c>
      <c r="H29" s="4"/>
      <c r="I29" s="5">
        <v>0</v>
      </c>
      <c r="J29" s="4"/>
      <c r="K29" s="5">
        <v>0</v>
      </c>
      <c r="L29" s="4"/>
      <c r="M29" s="5">
        <f t="shared" si="0"/>
        <v>0</v>
      </c>
      <c r="N29" s="4"/>
      <c r="O29" s="5">
        <v>41029475380</v>
      </c>
      <c r="P29" s="4"/>
      <c r="Q29" s="5">
        <v>793420162</v>
      </c>
      <c r="R29" s="4"/>
      <c r="S29" s="5">
        <f t="shared" si="1"/>
        <v>40236055218</v>
      </c>
    </row>
    <row r="30" spans="1:19">
      <c r="A30" s="1" t="s">
        <v>59</v>
      </c>
      <c r="C30" s="4" t="s">
        <v>202</v>
      </c>
      <c r="D30" s="4"/>
      <c r="E30" s="5">
        <v>470000</v>
      </c>
      <c r="F30" s="4"/>
      <c r="G30" s="5">
        <v>61000</v>
      </c>
      <c r="H30" s="4"/>
      <c r="I30" s="5">
        <v>28670000000</v>
      </c>
      <c r="J30" s="4"/>
      <c r="K30" s="5">
        <v>3960318772</v>
      </c>
      <c r="L30" s="4"/>
      <c r="M30" s="5">
        <f t="shared" si="0"/>
        <v>24709681228</v>
      </c>
      <c r="N30" s="4"/>
      <c r="O30" s="5">
        <v>28670000000</v>
      </c>
      <c r="P30" s="4"/>
      <c r="Q30" s="5">
        <v>3960318772</v>
      </c>
      <c r="R30" s="4"/>
      <c r="S30" s="5">
        <f t="shared" si="1"/>
        <v>24709681228</v>
      </c>
    </row>
    <row r="31" spans="1:19">
      <c r="A31" s="1" t="s">
        <v>71</v>
      </c>
      <c r="C31" s="4" t="s">
        <v>212</v>
      </c>
      <c r="D31" s="4"/>
      <c r="E31" s="5">
        <v>10975</v>
      </c>
      <c r="F31" s="4"/>
      <c r="G31" s="5">
        <v>1937</v>
      </c>
      <c r="H31" s="4"/>
      <c r="I31" s="5">
        <v>0</v>
      </c>
      <c r="J31" s="4"/>
      <c r="K31" s="5">
        <v>0</v>
      </c>
      <c r="L31" s="4"/>
      <c r="M31" s="5">
        <f t="shared" si="0"/>
        <v>0</v>
      </c>
      <c r="N31" s="4"/>
      <c r="O31" s="5">
        <v>21258575</v>
      </c>
      <c r="P31" s="4"/>
      <c r="Q31" s="5">
        <v>0</v>
      </c>
      <c r="R31" s="4"/>
      <c r="S31" s="5">
        <f t="shared" si="1"/>
        <v>21258575</v>
      </c>
    </row>
    <row r="32" spans="1:19">
      <c r="A32" s="1" t="s">
        <v>22</v>
      </c>
      <c r="C32" s="4" t="s">
        <v>199</v>
      </c>
      <c r="D32" s="4"/>
      <c r="E32" s="5">
        <v>1766212</v>
      </c>
      <c r="F32" s="4"/>
      <c r="G32" s="5">
        <v>5850</v>
      </c>
      <c r="H32" s="4"/>
      <c r="I32" s="5">
        <v>10332340200</v>
      </c>
      <c r="J32" s="4"/>
      <c r="K32" s="5">
        <v>711666289</v>
      </c>
      <c r="L32" s="4"/>
      <c r="M32" s="5">
        <f t="shared" si="0"/>
        <v>9620673911</v>
      </c>
      <c r="N32" s="4"/>
      <c r="O32" s="5">
        <v>10332340200</v>
      </c>
      <c r="P32" s="4"/>
      <c r="Q32" s="5">
        <v>711666289</v>
      </c>
      <c r="R32" s="4"/>
      <c r="S32" s="5">
        <f t="shared" si="1"/>
        <v>9620673911</v>
      </c>
    </row>
    <row r="33" spans="1:19">
      <c r="A33" s="1" t="s">
        <v>20</v>
      </c>
      <c r="C33" s="4" t="s">
        <v>199</v>
      </c>
      <c r="D33" s="4"/>
      <c r="E33" s="5">
        <v>56985301</v>
      </c>
      <c r="F33" s="4"/>
      <c r="G33" s="5">
        <v>650</v>
      </c>
      <c r="H33" s="4"/>
      <c r="I33" s="5">
        <v>37040445650</v>
      </c>
      <c r="J33" s="4"/>
      <c r="K33" s="5">
        <v>648083167</v>
      </c>
      <c r="L33" s="4"/>
      <c r="M33" s="5">
        <f t="shared" si="0"/>
        <v>36392362483</v>
      </c>
      <c r="N33" s="4"/>
      <c r="O33" s="5">
        <v>37040445650</v>
      </c>
      <c r="P33" s="4"/>
      <c r="Q33" s="5">
        <v>648083167</v>
      </c>
      <c r="R33" s="4"/>
      <c r="S33" s="5">
        <f t="shared" si="1"/>
        <v>36392362483</v>
      </c>
    </row>
    <row r="34" spans="1:19">
      <c r="A34" s="1" t="s">
        <v>99</v>
      </c>
      <c r="C34" s="4" t="s">
        <v>213</v>
      </c>
      <c r="D34" s="4"/>
      <c r="E34" s="5">
        <v>8908652</v>
      </c>
      <c r="F34" s="4"/>
      <c r="G34" s="5">
        <v>1590</v>
      </c>
      <c r="H34" s="4"/>
      <c r="I34" s="5">
        <v>14164756680</v>
      </c>
      <c r="J34" s="4"/>
      <c r="K34" s="5">
        <v>1927747951</v>
      </c>
      <c r="L34" s="4"/>
      <c r="M34" s="5">
        <f t="shared" si="0"/>
        <v>12237008729</v>
      </c>
      <c r="N34" s="4"/>
      <c r="O34" s="5">
        <v>14164756680</v>
      </c>
      <c r="P34" s="4"/>
      <c r="Q34" s="5">
        <v>1927747951</v>
      </c>
      <c r="R34" s="4"/>
      <c r="S34" s="5">
        <f t="shared" si="1"/>
        <v>12237008729</v>
      </c>
    </row>
    <row r="35" spans="1:19">
      <c r="A35" s="1" t="s">
        <v>89</v>
      </c>
      <c r="C35" s="4" t="s">
        <v>202</v>
      </c>
      <c r="D35" s="4"/>
      <c r="E35" s="5">
        <v>90259161</v>
      </c>
      <c r="F35" s="4"/>
      <c r="G35" s="5">
        <v>330</v>
      </c>
      <c r="H35" s="4"/>
      <c r="I35" s="5">
        <v>29785523130</v>
      </c>
      <c r="J35" s="4"/>
      <c r="K35" s="5">
        <v>4114411105</v>
      </c>
      <c r="L35" s="4"/>
      <c r="M35" s="5">
        <f t="shared" si="0"/>
        <v>25671112025</v>
      </c>
      <c r="N35" s="4"/>
      <c r="O35" s="5">
        <v>29785523130</v>
      </c>
      <c r="P35" s="4"/>
      <c r="Q35" s="5">
        <v>4114411105</v>
      </c>
      <c r="R35" s="4"/>
      <c r="S35" s="5">
        <f t="shared" si="1"/>
        <v>25671112025</v>
      </c>
    </row>
    <row r="36" spans="1:19">
      <c r="A36" s="1" t="s">
        <v>106</v>
      </c>
      <c r="C36" s="4" t="s">
        <v>200</v>
      </c>
      <c r="D36" s="4"/>
      <c r="E36" s="5">
        <v>6000000</v>
      </c>
      <c r="F36" s="4"/>
      <c r="G36" s="5">
        <v>2000</v>
      </c>
      <c r="H36" s="4"/>
      <c r="I36" s="5">
        <v>12000000000</v>
      </c>
      <c r="J36" s="4"/>
      <c r="K36" s="5">
        <v>1521531100</v>
      </c>
      <c r="L36" s="4"/>
      <c r="M36" s="5">
        <f t="shared" si="0"/>
        <v>10478468900</v>
      </c>
      <c r="N36" s="4"/>
      <c r="O36" s="5">
        <v>12000000000</v>
      </c>
      <c r="P36" s="4"/>
      <c r="Q36" s="5">
        <v>1521531100</v>
      </c>
      <c r="R36" s="4"/>
      <c r="S36" s="5">
        <f t="shared" si="1"/>
        <v>10478468900</v>
      </c>
    </row>
    <row r="37" spans="1:19">
      <c r="A37" s="1" t="s">
        <v>33</v>
      </c>
      <c r="C37" s="4" t="s">
        <v>214</v>
      </c>
      <c r="D37" s="4"/>
      <c r="E37" s="5">
        <v>1300000</v>
      </c>
      <c r="F37" s="4"/>
      <c r="G37" s="5">
        <v>5000</v>
      </c>
      <c r="H37" s="4"/>
      <c r="I37" s="5">
        <v>6500000000</v>
      </c>
      <c r="J37" s="4"/>
      <c r="K37" s="5">
        <v>104851332</v>
      </c>
      <c r="L37" s="4"/>
      <c r="M37" s="5">
        <f t="shared" si="0"/>
        <v>6395148668</v>
      </c>
      <c r="N37" s="4"/>
      <c r="O37" s="5">
        <v>6500000000</v>
      </c>
      <c r="P37" s="4"/>
      <c r="Q37" s="5">
        <v>104851332</v>
      </c>
      <c r="R37" s="4"/>
      <c r="S37" s="5">
        <f t="shared" si="1"/>
        <v>6395148668</v>
      </c>
    </row>
    <row r="38" spans="1:19">
      <c r="A38" s="1" t="s">
        <v>45</v>
      </c>
      <c r="C38" s="4" t="s">
        <v>199</v>
      </c>
      <c r="D38" s="4"/>
      <c r="E38" s="5">
        <v>4000000</v>
      </c>
      <c r="F38" s="4"/>
      <c r="G38" s="5">
        <v>102</v>
      </c>
      <c r="H38" s="4"/>
      <c r="I38" s="5">
        <v>408000000</v>
      </c>
      <c r="J38" s="4"/>
      <c r="K38" s="5">
        <v>57805996</v>
      </c>
      <c r="L38" s="4"/>
      <c r="M38" s="5">
        <f t="shared" si="0"/>
        <v>350194004</v>
      </c>
      <c r="N38" s="4"/>
      <c r="O38" s="5">
        <v>408000000</v>
      </c>
      <c r="P38" s="4"/>
      <c r="Q38" s="5">
        <v>57805996</v>
      </c>
      <c r="R38" s="4"/>
      <c r="S38" s="5">
        <f t="shared" si="1"/>
        <v>350194004</v>
      </c>
    </row>
    <row r="39" spans="1:19">
      <c r="A39" s="1" t="s">
        <v>56</v>
      </c>
      <c r="C39" s="4" t="s">
        <v>209</v>
      </c>
      <c r="D39" s="4"/>
      <c r="E39" s="5">
        <v>2417122</v>
      </c>
      <c r="F39" s="4"/>
      <c r="G39" s="5">
        <v>3530</v>
      </c>
      <c r="H39" s="4"/>
      <c r="I39" s="5">
        <v>0</v>
      </c>
      <c r="J39" s="4"/>
      <c r="K39" s="5">
        <v>0</v>
      </c>
      <c r="L39" s="4"/>
      <c r="M39" s="5">
        <f t="shared" si="0"/>
        <v>0</v>
      </c>
      <c r="N39" s="4"/>
      <c r="O39" s="5">
        <v>8532440660</v>
      </c>
      <c r="P39" s="4"/>
      <c r="Q39" s="5">
        <v>658001113</v>
      </c>
      <c r="R39" s="4"/>
      <c r="S39" s="5">
        <f t="shared" si="1"/>
        <v>7874439547</v>
      </c>
    </row>
    <row r="40" spans="1:19">
      <c r="A40" s="1" t="s">
        <v>15</v>
      </c>
      <c r="C40" s="4" t="s">
        <v>4</v>
      </c>
      <c r="D40" s="4"/>
      <c r="E40" s="5">
        <v>57825722</v>
      </c>
      <c r="F40" s="4"/>
      <c r="G40" s="5">
        <v>20</v>
      </c>
      <c r="H40" s="4"/>
      <c r="I40" s="5">
        <v>0</v>
      </c>
      <c r="J40" s="4"/>
      <c r="K40" s="5">
        <v>0</v>
      </c>
      <c r="L40" s="4"/>
      <c r="M40" s="5">
        <f t="shared" si="0"/>
        <v>0</v>
      </c>
      <c r="N40" s="4"/>
      <c r="O40" s="5">
        <v>1156514440</v>
      </c>
      <c r="P40" s="4"/>
      <c r="Q40" s="5">
        <v>146639391</v>
      </c>
      <c r="R40" s="4"/>
      <c r="S40" s="5">
        <f t="shared" si="1"/>
        <v>1009875049</v>
      </c>
    </row>
    <row r="41" spans="1:19">
      <c r="A41" s="1" t="s">
        <v>17</v>
      </c>
      <c r="C41" s="4" t="s">
        <v>200</v>
      </c>
      <c r="D41" s="4"/>
      <c r="E41" s="5">
        <v>24077083</v>
      </c>
      <c r="F41" s="4"/>
      <c r="G41" s="5">
        <v>2</v>
      </c>
      <c r="H41" s="4"/>
      <c r="I41" s="5">
        <v>48154166</v>
      </c>
      <c r="J41" s="4"/>
      <c r="K41" s="5">
        <v>6822548</v>
      </c>
      <c r="L41" s="4"/>
      <c r="M41" s="5">
        <f t="shared" si="0"/>
        <v>41331618</v>
      </c>
      <c r="N41" s="4"/>
      <c r="O41" s="5">
        <v>48154166</v>
      </c>
      <c r="P41" s="4"/>
      <c r="Q41" s="5">
        <v>6822548</v>
      </c>
      <c r="R41" s="4"/>
      <c r="S41" s="5">
        <f t="shared" si="1"/>
        <v>41331618</v>
      </c>
    </row>
    <row r="42" spans="1:19">
      <c r="A42" s="1" t="s">
        <v>54</v>
      </c>
      <c r="C42" s="4" t="s">
        <v>215</v>
      </c>
      <c r="D42" s="4"/>
      <c r="E42" s="5">
        <v>21756825</v>
      </c>
      <c r="F42" s="4"/>
      <c r="G42" s="5">
        <v>350</v>
      </c>
      <c r="H42" s="4"/>
      <c r="I42" s="5">
        <v>0</v>
      </c>
      <c r="J42" s="4"/>
      <c r="K42" s="5">
        <v>0</v>
      </c>
      <c r="L42" s="4"/>
      <c r="M42" s="5">
        <f t="shared" si="0"/>
        <v>0</v>
      </c>
      <c r="N42" s="4"/>
      <c r="O42" s="5">
        <v>7614888750</v>
      </c>
      <c r="P42" s="4"/>
      <c r="Q42" s="5">
        <v>0</v>
      </c>
      <c r="R42" s="4"/>
      <c r="S42" s="5">
        <f t="shared" si="1"/>
        <v>7614888750</v>
      </c>
    </row>
    <row r="43" spans="1:19">
      <c r="A43" s="1" t="s">
        <v>21</v>
      </c>
      <c r="C43" s="4" t="s">
        <v>199</v>
      </c>
      <c r="D43" s="4"/>
      <c r="E43" s="5">
        <v>3572737</v>
      </c>
      <c r="F43" s="4"/>
      <c r="G43" s="5">
        <v>1350</v>
      </c>
      <c r="H43" s="4"/>
      <c r="I43" s="5">
        <v>4823194950</v>
      </c>
      <c r="J43" s="4"/>
      <c r="K43" s="5">
        <v>291750531</v>
      </c>
      <c r="L43" s="4"/>
      <c r="M43" s="5">
        <f t="shared" si="0"/>
        <v>4531444419</v>
      </c>
      <c r="N43" s="4"/>
      <c r="O43" s="5">
        <v>4823194950</v>
      </c>
      <c r="P43" s="4"/>
      <c r="Q43" s="5">
        <v>291750531</v>
      </c>
      <c r="R43" s="4"/>
      <c r="S43" s="5">
        <f t="shared" si="1"/>
        <v>4531444419</v>
      </c>
    </row>
    <row r="44" spans="1:19">
      <c r="A44" s="1" t="s">
        <v>94</v>
      </c>
      <c r="C44" s="4" t="s">
        <v>216</v>
      </c>
      <c r="D44" s="4"/>
      <c r="E44" s="5">
        <v>5000000</v>
      </c>
      <c r="F44" s="4"/>
      <c r="G44" s="5">
        <v>3530</v>
      </c>
      <c r="H44" s="4"/>
      <c r="I44" s="5">
        <v>0</v>
      </c>
      <c r="J44" s="4"/>
      <c r="K44" s="5">
        <v>0</v>
      </c>
      <c r="L44" s="4"/>
      <c r="M44" s="5">
        <f t="shared" si="0"/>
        <v>0</v>
      </c>
      <c r="N44" s="4"/>
      <c r="O44" s="5">
        <v>17650000000</v>
      </c>
      <c r="P44" s="4"/>
      <c r="Q44" s="5">
        <v>0</v>
      </c>
      <c r="R44" s="4"/>
      <c r="S44" s="5">
        <f t="shared" si="1"/>
        <v>17650000000</v>
      </c>
    </row>
    <row r="45" spans="1:19">
      <c r="A45" s="1" t="s">
        <v>28</v>
      </c>
      <c r="C45" s="4" t="s">
        <v>217</v>
      </c>
      <c r="D45" s="4"/>
      <c r="E45" s="5">
        <v>2521994</v>
      </c>
      <c r="F45" s="4"/>
      <c r="G45" s="5">
        <v>13500</v>
      </c>
      <c r="H45" s="4"/>
      <c r="I45" s="5">
        <v>0</v>
      </c>
      <c r="J45" s="4"/>
      <c r="K45" s="5">
        <v>0</v>
      </c>
      <c r="L45" s="4"/>
      <c r="M45" s="5">
        <f t="shared" si="0"/>
        <v>0</v>
      </c>
      <c r="N45" s="4"/>
      <c r="O45" s="5">
        <v>34046919000</v>
      </c>
      <c r="P45" s="4"/>
      <c r="Q45" s="5">
        <v>0</v>
      </c>
      <c r="R45" s="4"/>
      <c r="S45" s="5">
        <f t="shared" si="1"/>
        <v>34046919000</v>
      </c>
    </row>
    <row r="46" spans="1:19">
      <c r="A46" s="1" t="s">
        <v>82</v>
      </c>
      <c r="C46" s="4" t="s">
        <v>218</v>
      </c>
      <c r="D46" s="4"/>
      <c r="E46" s="5">
        <v>223321</v>
      </c>
      <c r="F46" s="4"/>
      <c r="G46" s="5">
        <v>5700</v>
      </c>
      <c r="H46" s="4"/>
      <c r="I46" s="5">
        <v>1272929700</v>
      </c>
      <c r="J46" s="4"/>
      <c r="K46" s="5">
        <v>171283368</v>
      </c>
      <c r="L46" s="4"/>
      <c r="M46" s="5">
        <f t="shared" si="0"/>
        <v>1101646332</v>
      </c>
      <c r="N46" s="4"/>
      <c r="O46" s="5">
        <v>1272929700</v>
      </c>
      <c r="P46" s="4"/>
      <c r="Q46" s="5">
        <v>171283368</v>
      </c>
      <c r="R46" s="4"/>
      <c r="S46" s="5">
        <f t="shared" si="1"/>
        <v>1101646332</v>
      </c>
    </row>
    <row r="47" spans="1:19">
      <c r="A47" s="1" t="s">
        <v>30</v>
      </c>
      <c r="C47" s="4" t="s">
        <v>213</v>
      </c>
      <c r="D47" s="4"/>
      <c r="E47" s="5">
        <v>300000</v>
      </c>
      <c r="F47" s="4"/>
      <c r="G47" s="5">
        <v>9000</v>
      </c>
      <c r="H47" s="4"/>
      <c r="I47" s="5">
        <v>2700000000</v>
      </c>
      <c r="J47" s="4"/>
      <c r="K47" s="5">
        <v>367455621</v>
      </c>
      <c r="L47" s="4"/>
      <c r="M47" s="5">
        <f t="shared" si="0"/>
        <v>2332544379</v>
      </c>
      <c r="N47" s="4"/>
      <c r="O47" s="5">
        <v>2700000000</v>
      </c>
      <c r="P47" s="4"/>
      <c r="Q47" s="5">
        <v>367455621</v>
      </c>
      <c r="R47" s="4"/>
      <c r="S47" s="5">
        <f t="shared" si="1"/>
        <v>2332544379</v>
      </c>
    </row>
    <row r="48" spans="1:19">
      <c r="A48" s="1" t="s">
        <v>102</v>
      </c>
      <c r="C48" s="4" t="s">
        <v>219</v>
      </c>
      <c r="D48" s="4"/>
      <c r="E48" s="5">
        <v>4674527</v>
      </c>
      <c r="F48" s="4"/>
      <c r="G48" s="5">
        <v>2200</v>
      </c>
      <c r="H48" s="4"/>
      <c r="I48" s="5">
        <v>10283959400</v>
      </c>
      <c r="J48" s="4"/>
      <c r="K48" s="5">
        <v>1410093724</v>
      </c>
      <c r="L48" s="4"/>
      <c r="M48" s="5">
        <f t="shared" si="0"/>
        <v>8873865676</v>
      </c>
      <c r="N48" s="4"/>
      <c r="O48" s="5">
        <v>10283959400</v>
      </c>
      <c r="P48" s="4"/>
      <c r="Q48" s="5">
        <v>1410093724</v>
      </c>
      <c r="R48" s="4"/>
      <c r="S48" s="5">
        <f t="shared" si="1"/>
        <v>8873865676</v>
      </c>
    </row>
    <row r="49" spans="1:19">
      <c r="A49" s="1" t="s">
        <v>101</v>
      </c>
      <c r="C49" s="4" t="s">
        <v>220</v>
      </c>
      <c r="D49" s="4"/>
      <c r="E49" s="5">
        <v>3968114</v>
      </c>
      <c r="F49" s="4"/>
      <c r="G49" s="5">
        <v>7650</v>
      </c>
      <c r="H49" s="4"/>
      <c r="I49" s="5">
        <v>30356072100</v>
      </c>
      <c r="J49" s="4"/>
      <c r="K49" s="5">
        <v>1501993151</v>
      </c>
      <c r="L49" s="4"/>
      <c r="M49" s="5">
        <f t="shared" si="0"/>
        <v>28854078949</v>
      </c>
      <c r="N49" s="4"/>
      <c r="O49" s="5">
        <v>30356072100</v>
      </c>
      <c r="P49" s="4"/>
      <c r="Q49" s="5">
        <v>1501993151</v>
      </c>
      <c r="R49" s="4"/>
      <c r="S49" s="5">
        <f t="shared" si="1"/>
        <v>28854078949</v>
      </c>
    </row>
    <row r="50" spans="1:19">
      <c r="A50" s="1" t="s">
        <v>77</v>
      </c>
      <c r="C50" s="4" t="s">
        <v>221</v>
      </c>
      <c r="D50" s="4"/>
      <c r="E50" s="5">
        <v>10860001</v>
      </c>
      <c r="F50" s="4"/>
      <c r="G50" s="5">
        <v>590</v>
      </c>
      <c r="H50" s="4"/>
      <c r="I50" s="5">
        <v>0</v>
      </c>
      <c r="J50" s="4"/>
      <c r="K50" s="5">
        <v>0</v>
      </c>
      <c r="L50" s="4"/>
      <c r="M50" s="5">
        <f t="shared" si="0"/>
        <v>0</v>
      </c>
      <c r="N50" s="4"/>
      <c r="O50" s="5">
        <v>6407400590</v>
      </c>
      <c r="P50" s="4"/>
      <c r="Q50" s="5">
        <v>379820138</v>
      </c>
      <c r="R50" s="4"/>
      <c r="S50" s="5">
        <f t="shared" si="1"/>
        <v>6027580452</v>
      </c>
    </row>
    <row r="51" spans="1:19">
      <c r="A51" s="1" t="s">
        <v>80</v>
      </c>
      <c r="C51" s="4" t="s">
        <v>222</v>
      </c>
      <c r="D51" s="4"/>
      <c r="E51" s="5">
        <v>2500000</v>
      </c>
      <c r="F51" s="4"/>
      <c r="G51" s="5">
        <v>1220</v>
      </c>
      <c r="H51" s="4"/>
      <c r="I51" s="5">
        <v>0</v>
      </c>
      <c r="J51" s="4"/>
      <c r="K51" s="5">
        <v>0</v>
      </c>
      <c r="L51" s="4"/>
      <c r="M51" s="5">
        <f t="shared" si="0"/>
        <v>0</v>
      </c>
      <c r="N51" s="4"/>
      <c r="O51" s="5">
        <v>3050000000</v>
      </c>
      <c r="P51" s="4"/>
      <c r="Q51" s="5">
        <v>285878336</v>
      </c>
      <c r="R51" s="4"/>
      <c r="S51" s="5">
        <f t="shared" si="1"/>
        <v>2764121664</v>
      </c>
    </row>
    <row r="52" spans="1:19">
      <c r="A52" s="1" t="s">
        <v>76</v>
      </c>
      <c r="C52" s="4" t="s">
        <v>207</v>
      </c>
      <c r="D52" s="4"/>
      <c r="E52" s="5">
        <v>10065086</v>
      </c>
      <c r="F52" s="4"/>
      <c r="G52" s="5">
        <v>1200</v>
      </c>
      <c r="H52" s="4"/>
      <c r="I52" s="5">
        <v>0</v>
      </c>
      <c r="J52" s="4"/>
      <c r="K52" s="5">
        <v>0</v>
      </c>
      <c r="L52" s="4"/>
      <c r="M52" s="5">
        <f t="shared" si="0"/>
        <v>0</v>
      </c>
      <c r="N52" s="4"/>
      <c r="O52" s="5">
        <v>12078103200</v>
      </c>
      <c r="P52" s="4"/>
      <c r="Q52" s="5">
        <v>1138878217</v>
      </c>
      <c r="R52" s="4"/>
      <c r="S52" s="5">
        <f t="shared" si="1"/>
        <v>10939224983</v>
      </c>
    </row>
    <row r="53" spans="1:19">
      <c r="A53" s="1" t="s">
        <v>78</v>
      </c>
      <c r="C53" s="4" t="s">
        <v>223</v>
      </c>
      <c r="D53" s="4"/>
      <c r="E53" s="5">
        <v>18922500</v>
      </c>
      <c r="F53" s="4"/>
      <c r="G53" s="5">
        <v>85</v>
      </c>
      <c r="H53" s="4"/>
      <c r="I53" s="5">
        <v>0</v>
      </c>
      <c r="J53" s="4"/>
      <c r="K53" s="5">
        <v>0</v>
      </c>
      <c r="L53" s="4"/>
      <c r="M53" s="5">
        <f t="shared" si="0"/>
        <v>0</v>
      </c>
      <c r="N53" s="4"/>
      <c r="O53" s="5">
        <v>1608412500</v>
      </c>
      <c r="P53" s="4"/>
      <c r="Q53" s="5">
        <v>166864157</v>
      </c>
      <c r="R53" s="4"/>
      <c r="S53" s="5">
        <f t="shared" si="1"/>
        <v>1441548343</v>
      </c>
    </row>
    <row r="54" spans="1:19">
      <c r="A54" s="1" t="s">
        <v>25</v>
      </c>
      <c r="C54" s="4" t="s">
        <v>219</v>
      </c>
      <c r="D54" s="4"/>
      <c r="E54" s="5">
        <v>1800000</v>
      </c>
      <c r="F54" s="4"/>
      <c r="G54" s="5">
        <v>11000</v>
      </c>
      <c r="H54" s="4"/>
      <c r="I54" s="5">
        <v>19800000000</v>
      </c>
      <c r="J54" s="4"/>
      <c r="K54" s="5">
        <v>2714893617</v>
      </c>
      <c r="L54" s="4"/>
      <c r="M54" s="5">
        <f t="shared" si="0"/>
        <v>17085106383</v>
      </c>
      <c r="N54" s="4"/>
      <c r="O54" s="5">
        <v>19800000000</v>
      </c>
      <c r="P54" s="4"/>
      <c r="Q54" s="5">
        <v>2714893617</v>
      </c>
      <c r="R54" s="4"/>
      <c r="S54" s="5">
        <f t="shared" si="1"/>
        <v>17085106383</v>
      </c>
    </row>
    <row r="55" spans="1:19">
      <c r="A55" s="1" t="s">
        <v>87</v>
      </c>
      <c r="C55" s="4" t="s">
        <v>214</v>
      </c>
      <c r="D55" s="4"/>
      <c r="E55" s="5">
        <v>5790807</v>
      </c>
      <c r="F55" s="4"/>
      <c r="G55" s="5">
        <v>685</v>
      </c>
      <c r="H55" s="4"/>
      <c r="I55" s="5">
        <v>3966702795</v>
      </c>
      <c r="J55" s="4"/>
      <c r="K55" s="5">
        <v>553982653</v>
      </c>
      <c r="L55" s="4"/>
      <c r="M55" s="5">
        <f t="shared" si="0"/>
        <v>3412720142</v>
      </c>
      <c r="N55" s="4"/>
      <c r="O55" s="5">
        <v>3966702795</v>
      </c>
      <c r="P55" s="4"/>
      <c r="Q55" s="5">
        <v>553982653</v>
      </c>
      <c r="R55" s="4"/>
      <c r="S55" s="5">
        <f t="shared" si="1"/>
        <v>3412720142</v>
      </c>
    </row>
    <row r="56" spans="1:19">
      <c r="A56" s="1" t="s">
        <v>96</v>
      </c>
      <c r="C56" s="4" t="s">
        <v>214</v>
      </c>
      <c r="D56" s="4"/>
      <c r="E56" s="5">
        <v>13900000</v>
      </c>
      <c r="F56" s="4"/>
      <c r="G56" s="5">
        <v>6500</v>
      </c>
      <c r="H56" s="4"/>
      <c r="I56" s="5">
        <v>90350000000</v>
      </c>
      <c r="J56" s="4"/>
      <c r="K56" s="5">
        <v>12663898704</v>
      </c>
      <c r="L56" s="4"/>
      <c r="M56" s="5">
        <f t="shared" si="0"/>
        <v>77686101296</v>
      </c>
      <c r="N56" s="4"/>
      <c r="O56" s="5">
        <v>90350000000</v>
      </c>
      <c r="P56" s="4"/>
      <c r="Q56" s="5">
        <v>12663898704</v>
      </c>
      <c r="R56" s="4"/>
      <c r="S56" s="5">
        <f t="shared" si="1"/>
        <v>77686101296</v>
      </c>
    </row>
    <row r="57" spans="1:19">
      <c r="A57" s="1" t="s">
        <v>85</v>
      </c>
      <c r="C57" s="4" t="s">
        <v>199</v>
      </c>
      <c r="D57" s="4"/>
      <c r="E57" s="5">
        <v>15580119</v>
      </c>
      <c r="F57" s="4"/>
      <c r="G57" s="5">
        <v>4350</v>
      </c>
      <c r="H57" s="4"/>
      <c r="I57" s="5">
        <v>67773517650</v>
      </c>
      <c r="J57" s="4"/>
      <c r="K57" s="5">
        <v>9602244417</v>
      </c>
      <c r="L57" s="4"/>
      <c r="M57" s="5">
        <f t="shared" si="0"/>
        <v>58171273233</v>
      </c>
      <c r="N57" s="4"/>
      <c r="O57" s="5">
        <v>67773517650</v>
      </c>
      <c r="P57" s="4"/>
      <c r="Q57" s="5">
        <v>9602244417</v>
      </c>
      <c r="R57" s="4"/>
      <c r="S57" s="5">
        <f t="shared" si="1"/>
        <v>58171273233</v>
      </c>
    </row>
    <row r="58" spans="1:19">
      <c r="A58" s="1" t="s">
        <v>27</v>
      </c>
      <c r="C58" s="4" t="s">
        <v>4</v>
      </c>
      <c r="D58" s="4"/>
      <c r="E58" s="5">
        <v>79023120</v>
      </c>
      <c r="F58" s="4"/>
      <c r="G58" s="5">
        <v>270</v>
      </c>
      <c r="H58" s="4"/>
      <c r="I58" s="5">
        <v>21336242400</v>
      </c>
      <c r="J58" s="4"/>
      <c r="K58" s="5">
        <v>0</v>
      </c>
      <c r="L58" s="4"/>
      <c r="M58" s="5">
        <f t="shared" si="0"/>
        <v>21336242400</v>
      </c>
      <c r="N58" s="4"/>
      <c r="O58" s="5">
        <v>21336242400</v>
      </c>
      <c r="P58" s="4"/>
      <c r="Q58" s="5">
        <v>0</v>
      </c>
      <c r="R58" s="4"/>
      <c r="S58" s="5">
        <f t="shared" si="1"/>
        <v>21336242400</v>
      </c>
    </row>
    <row r="59" spans="1:19">
      <c r="A59" s="1" t="s">
        <v>38</v>
      </c>
      <c r="C59" s="4" t="s">
        <v>112</v>
      </c>
      <c r="D59" s="4"/>
      <c r="E59" s="5">
        <v>5299999</v>
      </c>
      <c r="F59" s="4"/>
      <c r="G59" s="5">
        <v>800</v>
      </c>
      <c r="H59" s="4"/>
      <c r="I59" s="5">
        <v>4239999200</v>
      </c>
      <c r="J59" s="4"/>
      <c r="K59" s="5">
        <v>563990392</v>
      </c>
      <c r="L59" s="4"/>
      <c r="M59" s="5">
        <f t="shared" si="0"/>
        <v>3676008808</v>
      </c>
      <c r="N59" s="4"/>
      <c r="O59" s="5">
        <v>4239999200</v>
      </c>
      <c r="P59" s="4"/>
      <c r="Q59" s="5">
        <v>563990392</v>
      </c>
      <c r="R59" s="4"/>
      <c r="S59" s="5">
        <f t="shared" si="1"/>
        <v>3676008808</v>
      </c>
    </row>
    <row r="60" spans="1:19">
      <c r="A60" s="1" t="s">
        <v>39</v>
      </c>
      <c r="C60" s="4" t="s">
        <v>211</v>
      </c>
      <c r="D60" s="4"/>
      <c r="E60" s="5">
        <v>12043628</v>
      </c>
      <c r="F60" s="4"/>
      <c r="G60" s="5">
        <v>650</v>
      </c>
      <c r="H60" s="4"/>
      <c r="I60" s="5">
        <v>0</v>
      </c>
      <c r="J60" s="4"/>
      <c r="K60" s="5">
        <v>0</v>
      </c>
      <c r="L60" s="4"/>
      <c r="M60" s="5">
        <f t="shared" si="0"/>
        <v>0</v>
      </c>
      <c r="N60" s="4"/>
      <c r="O60" s="5">
        <v>7828361289</v>
      </c>
      <c r="P60" s="4"/>
      <c r="Q60" s="5">
        <v>738647373</v>
      </c>
      <c r="R60" s="4"/>
      <c r="S60" s="5">
        <f t="shared" si="1"/>
        <v>7089713916</v>
      </c>
    </row>
    <row r="61" spans="1:19">
      <c r="A61" s="1" t="s">
        <v>84</v>
      </c>
      <c r="C61" s="4" t="s">
        <v>125</v>
      </c>
      <c r="D61" s="4"/>
      <c r="E61" s="5">
        <v>7603171</v>
      </c>
      <c r="F61" s="4"/>
      <c r="G61" s="5">
        <v>100</v>
      </c>
      <c r="H61" s="4"/>
      <c r="I61" s="5">
        <v>760317100</v>
      </c>
      <c r="J61" s="4"/>
      <c r="K61" s="5">
        <v>35732919</v>
      </c>
      <c r="L61" s="4"/>
      <c r="M61" s="5">
        <f t="shared" si="0"/>
        <v>724584181</v>
      </c>
      <c r="N61" s="4"/>
      <c r="O61" s="5">
        <v>760317100</v>
      </c>
      <c r="P61" s="4"/>
      <c r="Q61" s="5">
        <v>35732919</v>
      </c>
      <c r="R61" s="4"/>
      <c r="S61" s="5">
        <f t="shared" si="1"/>
        <v>724584181</v>
      </c>
    </row>
    <row r="62" spans="1:19">
      <c r="A62" s="1" t="s">
        <v>32</v>
      </c>
      <c r="C62" s="4" t="s">
        <v>202</v>
      </c>
      <c r="D62" s="4"/>
      <c r="E62" s="5">
        <v>1721589</v>
      </c>
      <c r="F62" s="4"/>
      <c r="G62" s="5">
        <v>14000</v>
      </c>
      <c r="H62" s="4"/>
      <c r="I62" s="5">
        <v>24102246000</v>
      </c>
      <c r="J62" s="4"/>
      <c r="K62" s="5">
        <v>3329353934</v>
      </c>
      <c r="L62" s="4"/>
      <c r="M62" s="5">
        <f t="shared" si="0"/>
        <v>20772892066</v>
      </c>
      <c r="N62" s="4"/>
      <c r="O62" s="5">
        <v>24102246000</v>
      </c>
      <c r="P62" s="4"/>
      <c r="Q62" s="5">
        <v>3329353934</v>
      </c>
      <c r="R62" s="4"/>
      <c r="S62" s="5">
        <f t="shared" si="1"/>
        <v>20772892066</v>
      </c>
    </row>
    <row r="63" spans="1:19">
      <c r="A63" s="1" t="s">
        <v>36</v>
      </c>
      <c r="C63" s="4" t="s">
        <v>209</v>
      </c>
      <c r="D63" s="4"/>
      <c r="E63" s="5">
        <v>519932</v>
      </c>
      <c r="F63" s="4"/>
      <c r="G63" s="5">
        <v>24750</v>
      </c>
      <c r="H63" s="4"/>
      <c r="I63" s="5">
        <v>0</v>
      </c>
      <c r="J63" s="4"/>
      <c r="K63" s="5">
        <v>0</v>
      </c>
      <c r="L63" s="4"/>
      <c r="M63" s="5">
        <f t="shared" si="0"/>
        <v>0</v>
      </c>
      <c r="N63" s="4"/>
      <c r="O63" s="5">
        <v>12868317000</v>
      </c>
      <c r="P63" s="4"/>
      <c r="Q63" s="5">
        <v>0</v>
      </c>
      <c r="R63" s="4"/>
      <c r="S63" s="5">
        <f t="shared" si="1"/>
        <v>12868317000</v>
      </c>
    </row>
    <row r="64" spans="1:19">
      <c r="A64" s="1" t="s">
        <v>60</v>
      </c>
      <c r="C64" s="4" t="s">
        <v>224</v>
      </c>
      <c r="D64" s="4"/>
      <c r="E64" s="5">
        <v>8868106</v>
      </c>
      <c r="F64" s="4"/>
      <c r="G64" s="5">
        <v>2</v>
      </c>
      <c r="H64" s="4"/>
      <c r="I64" s="5">
        <v>0</v>
      </c>
      <c r="J64" s="4"/>
      <c r="K64" s="5">
        <v>0</v>
      </c>
      <c r="L64" s="4"/>
      <c r="M64" s="5">
        <f t="shared" si="0"/>
        <v>0</v>
      </c>
      <c r="N64" s="4"/>
      <c r="O64" s="5">
        <v>17736212</v>
      </c>
      <c r="P64" s="4"/>
      <c r="Q64" s="5">
        <v>1242665</v>
      </c>
      <c r="R64" s="4"/>
      <c r="S64" s="5">
        <f t="shared" si="1"/>
        <v>16493547</v>
      </c>
    </row>
    <row r="65" spans="1:19">
      <c r="A65" s="1" t="s">
        <v>35</v>
      </c>
      <c r="C65" s="4" t="s">
        <v>225</v>
      </c>
      <c r="D65" s="4"/>
      <c r="E65" s="5">
        <v>1750968</v>
      </c>
      <c r="F65" s="4"/>
      <c r="G65" s="5">
        <v>3910</v>
      </c>
      <c r="H65" s="4"/>
      <c r="I65" s="5">
        <v>0</v>
      </c>
      <c r="J65" s="4"/>
      <c r="K65" s="5">
        <v>0</v>
      </c>
      <c r="L65" s="4"/>
      <c r="M65" s="5">
        <f t="shared" si="0"/>
        <v>0</v>
      </c>
      <c r="N65" s="4"/>
      <c r="O65" s="5">
        <v>6846284880</v>
      </c>
      <c r="P65" s="4"/>
      <c r="Q65" s="5">
        <v>645555398</v>
      </c>
      <c r="R65" s="4"/>
      <c r="S65" s="5">
        <f t="shared" si="1"/>
        <v>6200729482</v>
      </c>
    </row>
    <row r="66" spans="1:19">
      <c r="A66" s="1" t="s">
        <v>70</v>
      </c>
      <c r="C66" s="4" t="s">
        <v>226</v>
      </c>
      <c r="D66" s="4"/>
      <c r="E66" s="5">
        <v>3053095</v>
      </c>
      <c r="F66" s="4"/>
      <c r="G66" s="5">
        <v>7554</v>
      </c>
      <c r="H66" s="4"/>
      <c r="I66" s="5">
        <v>0</v>
      </c>
      <c r="J66" s="4"/>
      <c r="K66" s="5">
        <v>0</v>
      </c>
      <c r="L66" s="4"/>
      <c r="M66" s="5">
        <f t="shared" si="0"/>
        <v>0</v>
      </c>
      <c r="N66" s="4"/>
      <c r="O66" s="5">
        <v>23063079630</v>
      </c>
      <c r="P66" s="4"/>
      <c r="Q66" s="5">
        <v>479514063</v>
      </c>
      <c r="R66" s="4"/>
      <c r="S66" s="5">
        <f t="shared" si="1"/>
        <v>22583565567</v>
      </c>
    </row>
    <row r="67" spans="1:19">
      <c r="A67" s="1" t="s">
        <v>227</v>
      </c>
      <c r="C67" s="4" t="s">
        <v>228</v>
      </c>
      <c r="D67" s="4"/>
      <c r="E67" s="5">
        <v>81785</v>
      </c>
      <c r="F67" s="4"/>
      <c r="G67" s="5">
        <v>350</v>
      </c>
      <c r="H67" s="4"/>
      <c r="I67" s="5">
        <v>0</v>
      </c>
      <c r="J67" s="4"/>
      <c r="K67" s="5">
        <v>0</v>
      </c>
      <c r="L67" s="4"/>
      <c r="M67" s="5">
        <f t="shared" si="0"/>
        <v>0</v>
      </c>
      <c r="N67" s="4"/>
      <c r="O67" s="5">
        <v>28624750</v>
      </c>
      <c r="P67" s="4"/>
      <c r="Q67" s="5">
        <v>3032506</v>
      </c>
      <c r="R67" s="4"/>
      <c r="S67" s="5">
        <f t="shared" si="1"/>
        <v>25592244</v>
      </c>
    </row>
    <row r="68" spans="1:19">
      <c r="A68" s="1" t="s">
        <v>29</v>
      </c>
      <c r="C68" s="4" t="s">
        <v>229</v>
      </c>
      <c r="D68" s="4"/>
      <c r="E68" s="5">
        <v>18989479</v>
      </c>
      <c r="F68" s="4"/>
      <c r="G68" s="5">
        <v>1250</v>
      </c>
      <c r="H68" s="4"/>
      <c r="I68" s="5">
        <v>0</v>
      </c>
      <c r="J68" s="4"/>
      <c r="K68" s="5">
        <v>0</v>
      </c>
      <c r="L68" s="4"/>
      <c r="M68" s="5">
        <f t="shared" si="0"/>
        <v>0</v>
      </c>
      <c r="N68" s="4"/>
      <c r="O68" s="5">
        <v>23736848750</v>
      </c>
      <c r="P68" s="4"/>
      <c r="Q68" s="5">
        <v>0</v>
      </c>
      <c r="R68" s="4"/>
      <c r="S68" s="5">
        <f t="shared" si="1"/>
        <v>23736848750</v>
      </c>
    </row>
    <row r="69" spans="1:19">
      <c r="A69" s="1" t="s">
        <v>37</v>
      </c>
      <c r="C69" s="4" t="s">
        <v>230</v>
      </c>
      <c r="D69" s="4"/>
      <c r="E69" s="5">
        <v>2661735</v>
      </c>
      <c r="F69" s="4"/>
      <c r="G69" s="5">
        <v>9400</v>
      </c>
      <c r="H69" s="4"/>
      <c r="I69" s="5">
        <v>0</v>
      </c>
      <c r="J69" s="4"/>
      <c r="K69" s="5">
        <v>0</v>
      </c>
      <c r="L69" s="4"/>
      <c r="M69" s="5">
        <f t="shared" si="0"/>
        <v>0</v>
      </c>
      <c r="N69" s="4"/>
      <c r="O69" s="5">
        <v>25020309000</v>
      </c>
      <c r="P69" s="4"/>
      <c r="Q69" s="5">
        <v>0</v>
      </c>
      <c r="R69" s="4"/>
      <c r="S69" s="5">
        <f t="shared" si="1"/>
        <v>25020309000</v>
      </c>
    </row>
    <row r="70" spans="1:19">
      <c r="A70" s="1" t="s">
        <v>26</v>
      </c>
      <c r="C70" s="4" t="s">
        <v>193</v>
      </c>
      <c r="D70" s="4"/>
      <c r="E70" s="5">
        <v>980000</v>
      </c>
      <c r="F70" s="4"/>
      <c r="G70" s="5">
        <v>10000</v>
      </c>
      <c r="H70" s="4"/>
      <c r="I70" s="5">
        <v>9800000000</v>
      </c>
      <c r="J70" s="4"/>
      <c r="K70" s="5">
        <v>33447099</v>
      </c>
      <c r="L70" s="4"/>
      <c r="M70" s="5">
        <f t="shared" si="0"/>
        <v>9766552901</v>
      </c>
      <c r="N70" s="4"/>
      <c r="O70" s="5">
        <v>9800000000</v>
      </c>
      <c r="P70" s="4"/>
      <c r="Q70" s="5">
        <v>33447099</v>
      </c>
      <c r="R70" s="4"/>
      <c r="S70" s="5">
        <f t="shared" si="1"/>
        <v>9766552901</v>
      </c>
    </row>
    <row r="71" spans="1:19">
      <c r="A71" s="1" t="s">
        <v>31</v>
      </c>
      <c r="C71" s="4" t="s">
        <v>231</v>
      </c>
      <c r="D71" s="4"/>
      <c r="E71" s="5">
        <v>600000</v>
      </c>
      <c r="F71" s="4"/>
      <c r="G71" s="5">
        <v>13600</v>
      </c>
      <c r="H71" s="4"/>
      <c r="I71" s="5">
        <v>0</v>
      </c>
      <c r="J71" s="4"/>
      <c r="K71" s="5">
        <v>0</v>
      </c>
      <c r="L71" s="4"/>
      <c r="M71" s="5">
        <f t="shared" si="0"/>
        <v>0</v>
      </c>
      <c r="N71" s="4"/>
      <c r="O71" s="5">
        <v>8160000000</v>
      </c>
      <c r="P71" s="4"/>
      <c r="Q71" s="5">
        <v>0</v>
      </c>
      <c r="R71" s="4"/>
      <c r="S71" s="5">
        <f t="shared" si="1"/>
        <v>8160000000</v>
      </c>
    </row>
    <row r="72" spans="1:19">
      <c r="A72" s="1" t="s">
        <v>55</v>
      </c>
      <c r="C72" s="4" t="s">
        <v>232</v>
      </c>
      <c r="D72" s="4"/>
      <c r="E72" s="5">
        <v>9791400</v>
      </c>
      <c r="F72" s="4"/>
      <c r="G72" s="5">
        <v>80</v>
      </c>
      <c r="H72" s="4"/>
      <c r="I72" s="5">
        <v>783312000</v>
      </c>
      <c r="J72" s="4"/>
      <c r="K72" s="5">
        <v>99728306</v>
      </c>
      <c r="L72" s="4"/>
      <c r="M72" s="5">
        <f t="shared" si="0"/>
        <v>683583694</v>
      </c>
      <c r="N72" s="4"/>
      <c r="O72" s="5">
        <v>783312000</v>
      </c>
      <c r="P72" s="4"/>
      <c r="Q72" s="5">
        <v>99728306</v>
      </c>
      <c r="R72" s="4"/>
      <c r="S72" s="5">
        <f t="shared" si="1"/>
        <v>683583694</v>
      </c>
    </row>
    <row r="73" spans="1:19">
      <c r="A73" s="1" t="s">
        <v>19</v>
      </c>
      <c r="C73" s="4" t="s">
        <v>233</v>
      </c>
      <c r="D73" s="4"/>
      <c r="E73" s="5">
        <v>14666666</v>
      </c>
      <c r="F73" s="4"/>
      <c r="G73" s="5">
        <v>800</v>
      </c>
      <c r="H73" s="4"/>
      <c r="I73" s="5">
        <v>0</v>
      </c>
      <c r="J73" s="4"/>
      <c r="K73" s="5">
        <v>0</v>
      </c>
      <c r="L73" s="4"/>
      <c r="M73" s="5">
        <f t="shared" ref="M73:M76" si="2">I73-K73</f>
        <v>0</v>
      </c>
      <c r="N73" s="4"/>
      <c r="O73" s="5">
        <v>8800000000</v>
      </c>
      <c r="P73" s="4"/>
      <c r="Q73" s="5">
        <v>0</v>
      </c>
      <c r="R73" s="4"/>
      <c r="S73" s="5">
        <f t="shared" ref="S73:S74" si="3">O73-Q73</f>
        <v>8800000000</v>
      </c>
    </row>
    <row r="74" spans="1:19">
      <c r="A74" s="1" t="s">
        <v>58</v>
      </c>
      <c r="C74" s="4" t="s">
        <v>196</v>
      </c>
      <c r="D74" s="4"/>
      <c r="E74" s="5">
        <v>12474057</v>
      </c>
      <c r="F74" s="4"/>
      <c r="G74" s="5">
        <v>60</v>
      </c>
      <c r="H74" s="4"/>
      <c r="I74" s="5">
        <v>748443420</v>
      </c>
      <c r="J74" s="4"/>
      <c r="K74" s="5">
        <v>102241532</v>
      </c>
      <c r="L74" s="4"/>
      <c r="M74" s="5">
        <f t="shared" si="2"/>
        <v>646201888</v>
      </c>
      <c r="N74" s="4"/>
      <c r="O74" s="5">
        <v>748443420</v>
      </c>
      <c r="P74" s="4"/>
      <c r="Q74" s="5">
        <v>102241532</v>
      </c>
      <c r="R74" s="4"/>
      <c r="S74" s="5">
        <f t="shared" si="3"/>
        <v>646201888</v>
      </c>
    </row>
    <row r="75" spans="1:19">
      <c r="A75" s="1" t="s">
        <v>290</v>
      </c>
      <c r="C75" s="4" t="s">
        <v>289</v>
      </c>
      <c r="D75" s="4"/>
      <c r="E75" s="5" t="s">
        <v>289</v>
      </c>
      <c r="F75" s="4"/>
      <c r="G75" s="5" t="s">
        <v>289</v>
      </c>
      <c r="H75" s="4"/>
      <c r="I75" s="5">
        <v>3889372388</v>
      </c>
      <c r="J75" s="4"/>
      <c r="K75" s="5">
        <v>0</v>
      </c>
      <c r="L75" s="4"/>
      <c r="M75" s="5">
        <f t="shared" si="2"/>
        <v>3889372388</v>
      </c>
      <c r="N75" s="4"/>
      <c r="O75" s="5">
        <v>3889372388</v>
      </c>
      <c r="P75" s="4"/>
      <c r="Q75" s="5">
        <v>0</v>
      </c>
      <c r="R75" s="4"/>
      <c r="S75" s="5">
        <f>O75-Q75</f>
        <v>3889372388</v>
      </c>
    </row>
    <row r="76" spans="1:19">
      <c r="A76" s="1" t="s">
        <v>291</v>
      </c>
      <c r="C76" s="4" t="s">
        <v>289</v>
      </c>
      <c r="D76" s="4"/>
      <c r="E76" s="5" t="s">
        <v>289</v>
      </c>
      <c r="F76" s="4"/>
      <c r="G76" s="5" t="s">
        <v>289</v>
      </c>
      <c r="H76" s="4"/>
      <c r="I76" s="5">
        <v>0</v>
      </c>
      <c r="J76" s="4"/>
      <c r="K76" s="5">
        <v>0</v>
      </c>
      <c r="L76" s="4"/>
      <c r="M76" s="5">
        <f t="shared" si="2"/>
        <v>0</v>
      </c>
      <c r="N76" s="4"/>
      <c r="O76" s="5">
        <v>100418</v>
      </c>
      <c r="P76" s="4"/>
      <c r="Q76" s="5">
        <v>0</v>
      </c>
      <c r="R76" s="4"/>
      <c r="S76" s="5">
        <f t="shared" ref="S76" si="4">O76-Q76</f>
        <v>100418</v>
      </c>
    </row>
    <row r="77" spans="1:19" ht="24.75" thickBot="1">
      <c r="C77" s="4"/>
      <c r="D77" s="4"/>
      <c r="E77" s="4"/>
      <c r="F77" s="4"/>
      <c r="G77" s="4"/>
      <c r="H77" s="4"/>
      <c r="I77" s="11">
        <f>SUM(I8:I76)</f>
        <v>534307554276</v>
      </c>
      <c r="J77" s="4"/>
      <c r="K77" s="11">
        <f>SUM(K8:K76)</f>
        <v>56877046975</v>
      </c>
      <c r="L77" s="4"/>
      <c r="M77" s="11">
        <f>SUM(M8:M76)</f>
        <v>477430507301</v>
      </c>
      <c r="N77" s="4"/>
      <c r="O77" s="11">
        <f>SUM(O8:O76)</f>
        <v>932823311319</v>
      </c>
      <c r="P77" s="4"/>
      <c r="Q77" s="11">
        <f>SUM(Q8:Q76)</f>
        <v>70328420793</v>
      </c>
      <c r="R77" s="4"/>
      <c r="S77" s="11">
        <f>SUM(S8:S76)</f>
        <v>862494890526</v>
      </c>
    </row>
    <row r="78" spans="1:19" ht="24.75" thickTop="1">
      <c r="I78" s="3"/>
      <c r="O78" s="3"/>
    </row>
    <row r="79" spans="1:19">
      <c r="I79" s="3"/>
      <c r="O79" s="3"/>
    </row>
  </sheetData>
  <autoFilter ref="A7:A75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0"/>
  <sheetViews>
    <sheetView rightToLeft="1" workbookViewId="0">
      <selection activeCell="E104" sqref="E104:Q112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169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171</v>
      </c>
      <c r="D6" s="20" t="s">
        <v>171</v>
      </c>
      <c r="E6" s="20" t="s">
        <v>171</v>
      </c>
      <c r="F6" s="20" t="s">
        <v>171</v>
      </c>
      <c r="G6" s="20" t="s">
        <v>171</v>
      </c>
      <c r="H6" s="20" t="s">
        <v>171</v>
      </c>
      <c r="I6" s="20" t="s">
        <v>171</v>
      </c>
      <c r="K6" s="20" t="s">
        <v>172</v>
      </c>
      <c r="L6" s="20" t="s">
        <v>172</v>
      </c>
      <c r="M6" s="20" t="s">
        <v>172</v>
      </c>
      <c r="N6" s="20" t="s">
        <v>172</v>
      </c>
      <c r="O6" s="20" t="s">
        <v>172</v>
      </c>
      <c r="P6" s="19" t="s">
        <v>172</v>
      </c>
      <c r="Q6" s="20" t="s">
        <v>172</v>
      </c>
    </row>
    <row r="7" spans="1:17" ht="24.75">
      <c r="A7" s="20" t="s">
        <v>3</v>
      </c>
      <c r="C7" s="20" t="s">
        <v>7</v>
      </c>
      <c r="E7" s="20" t="s">
        <v>234</v>
      </c>
      <c r="G7" s="20" t="s">
        <v>235</v>
      </c>
      <c r="I7" s="20" t="s">
        <v>236</v>
      </c>
      <c r="K7" s="20" t="s">
        <v>7</v>
      </c>
      <c r="M7" s="20" t="s">
        <v>234</v>
      </c>
      <c r="O7" s="20" t="s">
        <v>235</v>
      </c>
      <c r="P7" s="13"/>
      <c r="Q7" s="20" t="s">
        <v>236</v>
      </c>
    </row>
    <row r="8" spans="1:17">
      <c r="A8" s="1" t="s">
        <v>103</v>
      </c>
      <c r="C8" s="6">
        <v>13059291</v>
      </c>
      <c r="D8" s="6"/>
      <c r="E8" s="6">
        <v>157466665091</v>
      </c>
      <c r="F8" s="6"/>
      <c r="G8" s="6">
        <v>196671061511</v>
      </c>
      <c r="H8" s="6"/>
      <c r="I8" s="6">
        <f>E8-G8</f>
        <v>-39204396420</v>
      </c>
      <c r="J8" s="6"/>
      <c r="K8" s="6">
        <v>13059291</v>
      </c>
      <c r="L8" s="6"/>
      <c r="M8" s="6">
        <v>157466665091</v>
      </c>
      <c r="N8" s="6"/>
      <c r="O8" s="6">
        <v>148082740491</v>
      </c>
      <c r="P8" s="6"/>
      <c r="Q8" s="6">
        <f>M8-O8</f>
        <v>9383924600</v>
      </c>
    </row>
    <row r="9" spans="1:17">
      <c r="A9" s="1" t="s">
        <v>47</v>
      </c>
      <c r="C9" s="6">
        <v>7561995</v>
      </c>
      <c r="D9" s="6"/>
      <c r="E9" s="6">
        <v>28000829208</v>
      </c>
      <c r="F9" s="6"/>
      <c r="G9" s="6">
        <v>28489434281</v>
      </c>
      <c r="H9" s="6"/>
      <c r="I9" s="6">
        <f t="shared" ref="I9:I72" si="0">E9-G9</f>
        <v>-488605073</v>
      </c>
      <c r="J9" s="6"/>
      <c r="K9" s="6">
        <v>7561995</v>
      </c>
      <c r="L9" s="6"/>
      <c r="M9" s="6">
        <v>28000829208</v>
      </c>
      <c r="N9" s="6"/>
      <c r="O9" s="6">
        <v>22270075275</v>
      </c>
      <c r="P9" s="6"/>
      <c r="Q9" s="6">
        <f t="shared" ref="Q9:Q72" si="1">M9-O9</f>
        <v>5730753933</v>
      </c>
    </row>
    <row r="10" spans="1:17">
      <c r="A10" s="1" t="s">
        <v>90</v>
      </c>
      <c r="C10" s="6">
        <v>11300000</v>
      </c>
      <c r="D10" s="6"/>
      <c r="E10" s="6">
        <v>159168280050</v>
      </c>
      <c r="F10" s="6"/>
      <c r="G10" s="6">
        <v>179328665531</v>
      </c>
      <c r="H10" s="6"/>
      <c r="I10" s="6">
        <f t="shared" si="0"/>
        <v>-20160385481</v>
      </c>
      <c r="J10" s="6"/>
      <c r="K10" s="6">
        <v>11300000</v>
      </c>
      <c r="L10" s="6"/>
      <c r="M10" s="6">
        <v>159168280050</v>
      </c>
      <c r="N10" s="6"/>
      <c r="O10" s="6">
        <v>282821875322</v>
      </c>
      <c r="P10" s="6"/>
      <c r="Q10" s="6">
        <f t="shared" si="1"/>
        <v>-123653595272</v>
      </c>
    </row>
    <row r="11" spans="1:17">
      <c r="A11" s="1" t="s">
        <v>67</v>
      </c>
      <c r="C11" s="6">
        <v>8700000</v>
      </c>
      <c r="D11" s="6"/>
      <c r="E11" s="6">
        <v>93227973300</v>
      </c>
      <c r="F11" s="6"/>
      <c r="G11" s="6">
        <v>113275354978</v>
      </c>
      <c r="H11" s="6"/>
      <c r="I11" s="6">
        <f t="shared" si="0"/>
        <v>-20047381678</v>
      </c>
      <c r="J11" s="6"/>
      <c r="K11" s="6">
        <v>8700000</v>
      </c>
      <c r="L11" s="6"/>
      <c r="M11" s="6">
        <v>93227973300</v>
      </c>
      <c r="N11" s="6"/>
      <c r="O11" s="6">
        <v>71270596669</v>
      </c>
      <c r="P11" s="6"/>
      <c r="Q11" s="6">
        <f t="shared" si="1"/>
        <v>21957376631</v>
      </c>
    </row>
    <row r="12" spans="1:17">
      <c r="A12" s="1" t="s">
        <v>97</v>
      </c>
      <c r="C12" s="6">
        <v>18605279</v>
      </c>
      <c r="D12" s="6"/>
      <c r="E12" s="6">
        <v>118753682705</v>
      </c>
      <c r="F12" s="6"/>
      <c r="G12" s="6">
        <v>124468507180</v>
      </c>
      <c r="H12" s="6"/>
      <c r="I12" s="6">
        <f t="shared" si="0"/>
        <v>-5714824475</v>
      </c>
      <c r="J12" s="6"/>
      <c r="K12" s="6">
        <v>18605279</v>
      </c>
      <c r="L12" s="6"/>
      <c r="M12" s="6">
        <v>118753682705</v>
      </c>
      <c r="N12" s="6"/>
      <c r="O12" s="6">
        <v>142901931071</v>
      </c>
      <c r="P12" s="6"/>
      <c r="Q12" s="6">
        <f t="shared" si="1"/>
        <v>-24148248366</v>
      </c>
    </row>
    <row r="13" spans="1:17">
      <c r="A13" s="1" t="s">
        <v>66</v>
      </c>
      <c r="C13" s="6">
        <v>42200000</v>
      </c>
      <c r="D13" s="6"/>
      <c r="E13" s="6">
        <v>135494979300</v>
      </c>
      <c r="F13" s="6"/>
      <c r="G13" s="6">
        <v>163680233207</v>
      </c>
      <c r="H13" s="6"/>
      <c r="I13" s="6">
        <f t="shared" si="0"/>
        <v>-28185253907</v>
      </c>
      <c r="J13" s="6"/>
      <c r="K13" s="6">
        <v>42200000</v>
      </c>
      <c r="L13" s="6"/>
      <c r="M13" s="6">
        <v>135494979300</v>
      </c>
      <c r="N13" s="6"/>
      <c r="O13" s="6">
        <v>213461224433</v>
      </c>
      <c r="P13" s="6"/>
      <c r="Q13" s="6">
        <f t="shared" si="1"/>
        <v>-77966245133</v>
      </c>
    </row>
    <row r="14" spans="1:17">
      <c r="A14" s="1" t="s">
        <v>65</v>
      </c>
      <c r="C14" s="6">
        <v>46094151</v>
      </c>
      <c r="D14" s="6"/>
      <c r="E14" s="6">
        <v>189694347918</v>
      </c>
      <c r="F14" s="6"/>
      <c r="G14" s="6">
        <v>222095871379</v>
      </c>
      <c r="H14" s="6"/>
      <c r="I14" s="6">
        <f t="shared" si="0"/>
        <v>-32401523461</v>
      </c>
      <c r="J14" s="6"/>
      <c r="K14" s="6">
        <v>46094151</v>
      </c>
      <c r="L14" s="6"/>
      <c r="M14" s="6">
        <v>189694347918</v>
      </c>
      <c r="N14" s="6"/>
      <c r="O14" s="6">
        <v>229279838938</v>
      </c>
      <c r="P14" s="6"/>
      <c r="Q14" s="6">
        <f t="shared" si="1"/>
        <v>-39585491020</v>
      </c>
    </row>
    <row r="15" spans="1:17">
      <c r="A15" s="1" t="s">
        <v>16</v>
      </c>
      <c r="C15" s="6">
        <v>45133115</v>
      </c>
      <c r="D15" s="6"/>
      <c r="E15" s="6">
        <v>96772883887</v>
      </c>
      <c r="F15" s="6"/>
      <c r="G15" s="6">
        <v>97670175346</v>
      </c>
      <c r="H15" s="6"/>
      <c r="I15" s="6">
        <f t="shared" si="0"/>
        <v>-897291459</v>
      </c>
      <c r="J15" s="6"/>
      <c r="K15" s="6">
        <v>45133115</v>
      </c>
      <c r="L15" s="6"/>
      <c r="M15" s="6">
        <v>96772883887</v>
      </c>
      <c r="N15" s="6"/>
      <c r="O15" s="6">
        <v>106640481059</v>
      </c>
      <c r="P15" s="6"/>
      <c r="Q15" s="6">
        <f t="shared" si="1"/>
        <v>-9867597172</v>
      </c>
    </row>
    <row r="16" spans="1:17">
      <c r="A16" s="1" t="s">
        <v>18</v>
      </c>
      <c r="C16" s="6">
        <v>27150422</v>
      </c>
      <c r="D16" s="6"/>
      <c r="E16" s="6">
        <v>93840325291</v>
      </c>
      <c r="F16" s="6"/>
      <c r="G16" s="6">
        <v>103097510098</v>
      </c>
      <c r="H16" s="6"/>
      <c r="I16" s="6">
        <f t="shared" si="0"/>
        <v>-9257184807</v>
      </c>
      <c r="J16" s="6"/>
      <c r="K16" s="6">
        <v>27150422</v>
      </c>
      <c r="L16" s="6"/>
      <c r="M16" s="6">
        <v>93840325291</v>
      </c>
      <c r="N16" s="6"/>
      <c r="O16" s="6">
        <v>108043764114</v>
      </c>
      <c r="P16" s="6"/>
      <c r="Q16" s="6">
        <f t="shared" si="1"/>
        <v>-14203438823</v>
      </c>
    </row>
    <row r="17" spans="1:17">
      <c r="A17" s="1" t="s">
        <v>64</v>
      </c>
      <c r="C17" s="6">
        <v>43839672</v>
      </c>
      <c r="D17" s="6"/>
      <c r="E17" s="6">
        <v>223123588872</v>
      </c>
      <c r="F17" s="6"/>
      <c r="G17" s="6">
        <v>277161333052</v>
      </c>
      <c r="H17" s="6"/>
      <c r="I17" s="6">
        <f t="shared" si="0"/>
        <v>-54037744180</v>
      </c>
      <c r="J17" s="6"/>
      <c r="K17" s="6">
        <v>43839672</v>
      </c>
      <c r="L17" s="6"/>
      <c r="M17" s="6">
        <v>223123588872</v>
      </c>
      <c r="N17" s="6"/>
      <c r="O17" s="6">
        <v>274100845934</v>
      </c>
      <c r="P17" s="6"/>
      <c r="Q17" s="6">
        <f t="shared" si="1"/>
        <v>-50977257062</v>
      </c>
    </row>
    <row r="18" spans="1:17">
      <c r="A18" s="1" t="s">
        <v>68</v>
      </c>
      <c r="C18" s="6">
        <v>13188080</v>
      </c>
      <c r="D18" s="6"/>
      <c r="E18" s="6">
        <v>179470573549</v>
      </c>
      <c r="F18" s="6"/>
      <c r="G18" s="6">
        <v>180912630751</v>
      </c>
      <c r="H18" s="6"/>
      <c r="I18" s="6">
        <f t="shared" si="0"/>
        <v>-1442057202</v>
      </c>
      <c r="J18" s="6"/>
      <c r="K18" s="6">
        <v>13188080</v>
      </c>
      <c r="L18" s="6"/>
      <c r="M18" s="6">
        <v>179470573549</v>
      </c>
      <c r="N18" s="6"/>
      <c r="O18" s="6">
        <v>110351379557</v>
      </c>
      <c r="P18" s="6"/>
      <c r="Q18" s="6">
        <f t="shared" si="1"/>
        <v>69119193992</v>
      </c>
    </row>
    <row r="19" spans="1:17">
      <c r="A19" s="1" t="s">
        <v>69</v>
      </c>
      <c r="C19" s="6">
        <v>39794945</v>
      </c>
      <c r="D19" s="6"/>
      <c r="E19" s="6">
        <v>556187800986</v>
      </c>
      <c r="F19" s="6"/>
      <c r="G19" s="6">
        <v>577139552144</v>
      </c>
      <c r="H19" s="6"/>
      <c r="I19" s="6">
        <f t="shared" si="0"/>
        <v>-20951751158</v>
      </c>
      <c r="J19" s="6"/>
      <c r="K19" s="6">
        <v>39794945</v>
      </c>
      <c r="L19" s="6"/>
      <c r="M19" s="6">
        <v>556187800986</v>
      </c>
      <c r="N19" s="6"/>
      <c r="O19" s="6">
        <v>591640302492</v>
      </c>
      <c r="P19" s="6"/>
      <c r="Q19" s="6">
        <f t="shared" si="1"/>
        <v>-35452501506</v>
      </c>
    </row>
    <row r="20" spans="1:17">
      <c r="A20" s="1" t="s">
        <v>88</v>
      </c>
      <c r="C20" s="6">
        <v>18303161</v>
      </c>
      <c r="D20" s="6"/>
      <c r="E20" s="6">
        <v>105708634285</v>
      </c>
      <c r="F20" s="6"/>
      <c r="G20" s="6">
        <v>125176489481</v>
      </c>
      <c r="H20" s="6"/>
      <c r="I20" s="6">
        <f t="shared" si="0"/>
        <v>-19467855196</v>
      </c>
      <c r="J20" s="6"/>
      <c r="K20" s="6">
        <v>18303161</v>
      </c>
      <c r="L20" s="6"/>
      <c r="M20" s="6">
        <v>105708634285</v>
      </c>
      <c r="N20" s="6"/>
      <c r="O20" s="6">
        <v>128791277092</v>
      </c>
      <c r="P20" s="6"/>
      <c r="Q20" s="6">
        <f t="shared" si="1"/>
        <v>-23082642807</v>
      </c>
    </row>
    <row r="21" spans="1:17">
      <c r="A21" s="1" t="s">
        <v>100</v>
      </c>
      <c r="C21" s="6">
        <v>17387146</v>
      </c>
      <c r="D21" s="6"/>
      <c r="E21" s="6">
        <v>93504776323</v>
      </c>
      <c r="F21" s="6"/>
      <c r="G21" s="6">
        <v>125998118188</v>
      </c>
      <c r="H21" s="6"/>
      <c r="I21" s="6">
        <f t="shared" si="0"/>
        <v>-32493341865</v>
      </c>
      <c r="J21" s="6"/>
      <c r="K21" s="6">
        <v>17387146</v>
      </c>
      <c r="L21" s="6"/>
      <c r="M21" s="6">
        <v>93504776323</v>
      </c>
      <c r="N21" s="6"/>
      <c r="O21" s="6">
        <v>119899154007</v>
      </c>
      <c r="P21" s="6"/>
      <c r="Q21" s="6">
        <f t="shared" si="1"/>
        <v>-26394377684</v>
      </c>
    </row>
    <row r="22" spans="1:17">
      <c r="A22" s="1" t="s">
        <v>40</v>
      </c>
      <c r="C22" s="6">
        <v>4200000</v>
      </c>
      <c r="D22" s="6"/>
      <c r="E22" s="6">
        <v>76945434300</v>
      </c>
      <c r="F22" s="6"/>
      <c r="G22" s="6">
        <v>69180127201</v>
      </c>
      <c r="H22" s="6"/>
      <c r="I22" s="6">
        <f t="shared" si="0"/>
        <v>7765307099</v>
      </c>
      <c r="J22" s="6"/>
      <c r="K22" s="6">
        <v>4200000</v>
      </c>
      <c r="L22" s="6"/>
      <c r="M22" s="6">
        <v>76945434300</v>
      </c>
      <c r="N22" s="6"/>
      <c r="O22" s="6">
        <v>99354534710</v>
      </c>
      <c r="P22" s="6"/>
      <c r="Q22" s="6">
        <f t="shared" si="1"/>
        <v>-22409100410</v>
      </c>
    </row>
    <row r="23" spans="1:17">
      <c r="A23" s="1" t="s">
        <v>61</v>
      </c>
      <c r="C23" s="6">
        <v>1300000</v>
      </c>
      <c r="D23" s="6"/>
      <c r="E23" s="6">
        <v>33598890000</v>
      </c>
      <c r="F23" s="6"/>
      <c r="G23" s="6">
        <v>30486886903</v>
      </c>
      <c r="H23" s="6"/>
      <c r="I23" s="6">
        <f t="shared" si="0"/>
        <v>3112003097</v>
      </c>
      <c r="J23" s="6"/>
      <c r="K23" s="6">
        <v>1300000</v>
      </c>
      <c r="L23" s="6"/>
      <c r="M23" s="6">
        <v>33598890000</v>
      </c>
      <c r="N23" s="6"/>
      <c r="O23" s="6">
        <v>24382090607</v>
      </c>
      <c r="P23" s="6"/>
      <c r="Q23" s="6">
        <f t="shared" si="1"/>
        <v>9216799393</v>
      </c>
    </row>
    <row r="24" spans="1:17">
      <c r="A24" s="1" t="s">
        <v>104</v>
      </c>
      <c r="C24" s="6">
        <v>26768050</v>
      </c>
      <c r="D24" s="6"/>
      <c r="E24" s="6">
        <v>62903156162</v>
      </c>
      <c r="F24" s="6"/>
      <c r="G24" s="6">
        <v>62264545439</v>
      </c>
      <c r="H24" s="6"/>
      <c r="I24" s="6">
        <f t="shared" si="0"/>
        <v>638610723</v>
      </c>
      <c r="J24" s="6"/>
      <c r="K24" s="6">
        <v>26768050</v>
      </c>
      <c r="L24" s="6"/>
      <c r="M24" s="6">
        <v>62903156162</v>
      </c>
      <c r="N24" s="6"/>
      <c r="O24" s="6">
        <v>50071095258</v>
      </c>
      <c r="P24" s="6"/>
      <c r="Q24" s="6">
        <f t="shared" si="1"/>
        <v>12832060904</v>
      </c>
    </row>
    <row r="25" spans="1:17">
      <c r="A25" s="1" t="s">
        <v>93</v>
      </c>
      <c r="C25" s="6">
        <v>18597814</v>
      </c>
      <c r="D25" s="6"/>
      <c r="E25" s="6">
        <v>253458922561</v>
      </c>
      <c r="F25" s="6"/>
      <c r="G25" s="6">
        <v>259225173630</v>
      </c>
      <c r="H25" s="6"/>
      <c r="I25" s="6">
        <f t="shared" si="0"/>
        <v>-5766251069</v>
      </c>
      <c r="J25" s="6"/>
      <c r="K25" s="6">
        <v>18597814</v>
      </c>
      <c r="L25" s="6"/>
      <c r="M25" s="6">
        <v>253458922561</v>
      </c>
      <c r="N25" s="6"/>
      <c r="O25" s="6">
        <v>235957732349</v>
      </c>
      <c r="P25" s="6"/>
      <c r="Q25" s="6">
        <f t="shared" si="1"/>
        <v>17501190212</v>
      </c>
    </row>
    <row r="26" spans="1:17">
      <c r="A26" s="1" t="s">
        <v>44</v>
      </c>
      <c r="C26" s="6">
        <v>15023521</v>
      </c>
      <c r="D26" s="6"/>
      <c r="E26" s="6">
        <v>84377840432</v>
      </c>
      <c r="F26" s="6"/>
      <c r="G26" s="6">
        <v>89306103679</v>
      </c>
      <c r="H26" s="6"/>
      <c r="I26" s="6">
        <f t="shared" si="0"/>
        <v>-4928263247</v>
      </c>
      <c r="J26" s="6"/>
      <c r="K26" s="6">
        <v>15023521</v>
      </c>
      <c r="L26" s="6"/>
      <c r="M26" s="6">
        <v>84377840432</v>
      </c>
      <c r="N26" s="6"/>
      <c r="O26" s="6">
        <v>81916071878</v>
      </c>
      <c r="P26" s="6"/>
      <c r="Q26" s="6">
        <f t="shared" si="1"/>
        <v>2461768554</v>
      </c>
    </row>
    <row r="27" spans="1:17">
      <c r="A27" s="1" t="s">
        <v>34</v>
      </c>
      <c r="C27" s="6">
        <v>1822195</v>
      </c>
      <c r="D27" s="6"/>
      <c r="E27" s="6">
        <v>123117659314</v>
      </c>
      <c r="F27" s="6"/>
      <c r="G27" s="6">
        <v>138188115773</v>
      </c>
      <c r="H27" s="6"/>
      <c r="I27" s="6">
        <f t="shared" si="0"/>
        <v>-15070456459</v>
      </c>
      <c r="J27" s="6"/>
      <c r="K27" s="6">
        <v>1822195</v>
      </c>
      <c r="L27" s="6"/>
      <c r="M27" s="6">
        <v>123117659314</v>
      </c>
      <c r="N27" s="6"/>
      <c r="O27" s="6">
        <v>153260757868</v>
      </c>
      <c r="P27" s="6"/>
      <c r="Q27" s="6">
        <f t="shared" si="1"/>
        <v>-30143098554</v>
      </c>
    </row>
    <row r="28" spans="1:17">
      <c r="A28" s="1" t="s">
        <v>75</v>
      </c>
      <c r="C28" s="6">
        <v>3679080</v>
      </c>
      <c r="D28" s="6"/>
      <c r="E28" s="6">
        <v>106058494746</v>
      </c>
      <c r="F28" s="6"/>
      <c r="G28" s="6">
        <v>111178560009</v>
      </c>
      <c r="H28" s="6"/>
      <c r="I28" s="6">
        <f t="shared" si="0"/>
        <v>-5120065263</v>
      </c>
      <c r="J28" s="6"/>
      <c r="K28" s="6">
        <v>3679080</v>
      </c>
      <c r="L28" s="6"/>
      <c r="M28" s="6">
        <v>106058494746</v>
      </c>
      <c r="N28" s="6"/>
      <c r="O28" s="6">
        <v>81005794056</v>
      </c>
      <c r="P28" s="6"/>
      <c r="Q28" s="6">
        <f t="shared" si="1"/>
        <v>25052700690</v>
      </c>
    </row>
    <row r="29" spans="1:17">
      <c r="A29" s="1" t="s">
        <v>73</v>
      </c>
      <c r="C29" s="6">
        <v>6711291</v>
      </c>
      <c r="D29" s="6"/>
      <c r="E29" s="6">
        <v>123019856614</v>
      </c>
      <c r="F29" s="6"/>
      <c r="G29" s="6">
        <v>121685584850</v>
      </c>
      <c r="H29" s="6"/>
      <c r="I29" s="6">
        <f t="shared" si="0"/>
        <v>1334271764</v>
      </c>
      <c r="J29" s="6"/>
      <c r="K29" s="6">
        <v>6711291</v>
      </c>
      <c r="L29" s="6"/>
      <c r="M29" s="6">
        <v>123019856614</v>
      </c>
      <c r="N29" s="6"/>
      <c r="O29" s="6">
        <v>112307170150</v>
      </c>
      <c r="P29" s="6"/>
      <c r="Q29" s="6">
        <f t="shared" si="1"/>
        <v>10712686464</v>
      </c>
    </row>
    <row r="30" spans="1:17">
      <c r="A30" s="1" t="s">
        <v>86</v>
      </c>
      <c r="C30" s="6">
        <v>7458710</v>
      </c>
      <c r="D30" s="6"/>
      <c r="E30" s="6">
        <v>80074771295</v>
      </c>
      <c r="F30" s="6"/>
      <c r="G30" s="6">
        <v>95166130050</v>
      </c>
      <c r="H30" s="6"/>
      <c r="I30" s="6">
        <f t="shared" si="0"/>
        <v>-15091358755</v>
      </c>
      <c r="J30" s="6"/>
      <c r="K30" s="6">
        <v>7458710</v>
      </c>
      <c r="L30" s="6"/>
      <c r="M30" s="6">
        <v>80074771295</v>
      </c>
      <c r="N30" s="6"/>
      <c r="O30" s="6">
        <v>95516382863</v>
      </c>
      <c r="P30" s="6"/>
      <c r="Q30" s="6">
        <f t="shared" si="1"/>
        <v>-15441611568</v>
      </c>
    </row>
    <row r="31" spans="1:17">
      <c r="A31" s="1" t="s">
        <v>74</v>
      </c>
      <c r="C31" s="6">
        <v>638284</v>
      </c>
      <c r="D31" s="6"/>
      <c r="E31" s="6">
        <v>8007215972</v>
      </c>
      <c r="F31" s="6"/>
      <c r="G31" s="6">
        <v>8254665594</v>
      </c>
      <c r="H31" s="6"/>
      <c r="I31" s="6">
        <f t="shared" si="0"/>
        <v>-247449622</v>
      </c>
      <c r="J31" s="6"/>
      <c r="K31" s="6">
        <v>638284</v>
      </c>
      <c r="L31" s="6"/>
      <c r="M31" s="6">
        <v>8007215972</v>
      </c>
      <c r="N31" s="6"/>
      <c r="O31" s="6">
        <v>6518164924</v>
      </c>
      <c r="P31" s="6"/>
      <c r="Q31" s="6">
        <f t="shared" si="1"/>
        <v>1489051048</v>
      </c>
    </row>
    <row r="32" spans="1:17">
      <c r="A32" s="1" t="s">
        <v>72</v>
      </c>
      <c r="C32" s="6">
        <v>9561751</v>
      </c>
      <c r="D32" s="6"/>
      <c r="E32" s="6">
        <v>301589162792</v>
      </c>
      <c r="F32" s="6"/>
      <c r="G32" s="6">
        <v>287068187916</v>
      </c>
      <c r="H32" s="6"/>
      <c r="I32" s="6">
        <f t="shared" si="0"/>
        <v>14520974876</v>
      </c>
      <c r="J32" s="6"/>
      <c r="K32" s="6">
        <v>9561751</v>
      </c>
      <c r="L32" s="6"/>
      <c r="M32" s="6">
        <v>301589162792</v>
      </c>
      <c r="N32" s="6"/>
      <c r="O32" s="6">
        <v>264069573057</v>
      </c>
      <c r="P32" s="6"/>
      <c r="Q32" s="6">
        <f t="shared" si="1"/>
        <v>37519589735</v>
      </c>
    </row>
    <row r="33" spans="1:17">
      <c r="A33" s="1" t="s">
        <v>57</v>
      </c>
      <c r="C33" s="6">
        <v>4294801</v>
      </c>
      <c r="D33" s="6"/>
      <c r="E33" s="6">
        <v>48242490354</v>
      </c>
      <c r="F33" s="6"/>
      <c r="G33" s="6">
        <v>53280201736</v>
      </c>
      <c r="H33" s="6"/>
      <c r="I33" s="6">
        <f t="shared" si="0"/>
        <v>-5037711382</v>
      </c>
      <c r="J33" s="6"/>
      <c r="K33" s="6">
        <v>4294801</v>
      </c>
      <c r="L33" s="6"/>
      <c r="M33" s="6">
        <v>48242490354</v>
      </c>
      <c r="N33" s="6"/>
      <c r="O33" s="6">
        <v>36629278030</v>
      </c>
      <c r="P33" s="6"/>
      <c r="Q33" s="6">
        <f t="shared" si="1"/>
        <v>11613212324</v>
      </c>
    </row>
    <row r="34" spans="1:17">
      <c r="A34" s="1" t="s">
        <v>59</v>
      </c>
      <c r="C34" s="6">
        <v>440000</v>
      </c>
      <c r="D34" s="6"/>
      <c r="E34" s="6">
        <v>219946286340</v>
      </c>
      <c r="F34" s="6"/>
      <c r="G34" s="6">
        <v>280781605466</v>
      </c>
      <c r="H34" s="6"/>
      <c r="I34" s="6">
        <f t="shared" si="0"/>
        <v>-60835319126</v>
      </c>
      <c r="J34" s="6"/>
      <c r="K34" s="6">
        <v>440000</v>
      </c>
      <c r="L34" s="6"/>
      <c r="M34" s="6">
        <v>219946286340</v>
      </c>
      <c r="N34" s="6"/>
      <c r="O34" s="6">
        <v>199571209698</v>
      </c>
      <c r="P34" s="6"/>
      <c r="Q34" s="6">
        <f t="shared" si="1"/>
        <v>20375076642</v>
      </c>
    </row>
    <row r="35" spans="1:17">
      <c r="A35" s="1" t="s">
        <v>71</v>
      </c>
      <c r="C35" s="6">
        <v>5629</v>
      </c>
      <c r="D35" s="6"/>
      <c r="E35" s="6">
        <v>82253959</v>
      </c>
      <c r="F35" s="6"/>
      <c r="G35" s="6">
        <v>76658452</v>
      </c>
      <c r="H35" s="6"/>
      <c r="I35" s="6">
        <f t="shared" si="0"/>
        <v>5595507</v>
      </c>
      <c r="J35" s="6"/>
      <c r="K35" s="6">
        <v>5629</v>
      </c>
      <c r="L35" s="6"/>
      <c r="M35" s="6">
        <v>82253959</v>
      </c>
      <c r="N35" s="6"/>
      <c r="O35" s="6">
        <v>55858720</v>
      </c>
      <c r="P35" s="6"/>
      <c r="Q35" s="6">
        <f t="shared" si="1"/>
        <v>26395239</v>
      </c>
    </row>
    <row r="36" spans="1:17">
      <c r="A36" s="1" t="s">
        <v>22</v>
      </c>
      <c r="C36" s="6">
        <v>5298636</v>
      </c>
      <c r="D36" s="6"/>
      <c r="E36" s="6">
        <v>89119486239</v>
      </c>
      <c r="F36" s="6"/>
      <c r="G36" s="6">
        <v>104863081856</v>
      </c>
      <c r="H36" s="6"/>
      <c r="I36" s="6">
        <f t="shared" si="0"/>
        <v>-15743595617</v>
      </c>
      <c r="J36" s="6"/>
      <c r="K36" s="6">
        <v>5298636</v>
      </c>
      <c r="L36" s="6"/>
      <c r="M36" s="6">
        <v>89119486239</v>
      </c>
      <c r="N36" s="6"/>
      <c r="O36" s="6">
        <v>68685810877</v>
      </c>
      <c r="P36" s="6"/>
      <c r="Q36" s="6">
        <f t="shared" si="1"/>
        <v>20433675362</v>
      </c>
    </row>
    <row r="37" spans="1:17">
      <c r="A37" s="1" t="s">
        <v>20</v>
      </c>
      <c r="C37" s="6">
        <v>56985301</v>
      </c>
      <c r="D37" s="6"/>
      <c r="E37" s="6">
        <v>363668850907</v>
      </c>
      <c r="F37" s="6"/>
      <c r="G37" s="6">
        <v>390189353999</v>
      </c>
      <c r="H37" s="6"/>
      <c r="I37" s="6">
        <f t="shared" si="0"/>
        <v>-26520503092</v>
      </c>
      <c r="J37" s="6"/>
      <c r="K37" s="6">
        <v>56985301</v>
      </c>
      <c r="L37" s="6"/>
      <c r="M37" s="6">
        <v>363668850907</v>
      </c>
      <c r="N37" s="6"/>
      <c r="O37" s="6">
        <v>293804608742</v>
      </c>
      <c r="P37" s="6"/>
      <c r="Q37" s="6">
        <f t="shared" si="1"/>
        <v>69864242165</v>
      </c>
    </row>
    <row r="38" spans="1:17">
      <c r="A38" s="1" t="s">
        <v>99</v>
      </c>
      <c r="C38" s="6">
        <v>5438652</v>
      </c>
      <c r="D38" s="6"/>
      <c r="E38" s="6">
        <v>76228717490</v>
      </c>
      <c r="F38" s="6"/>
      <c r="G38" s="6">
        <v>95953522894</v>
      </c>
      <c r="H38" s="6"/>
      <c r="I38" s="6">
        <f t="shared" si="0"/>
        <v>-19724805404</v>
      </c>
      <c r="J38" s="6"/>
      <c r="K38" s="6">
        <v>5438652</v>
      </c>
      <c r="L38" s="6"/>
      <c r="M38" s="6">
        <v>76228717490</v>
      </c>
      <c r="N38" s="6"/>
      <c r="O38" s="6">
        <v>71268497155</v>
      </c>
      <c r="P38" s="6"/>
      <c r="Q38" s="6">
        <f t="shared" si="1"/>
        <v>4960220335</v>
      </c>
    </row>
    <row r="39" spans="1:17">
      <c r="A39" s="1" t="s">
        <v>98</v>
      </c>
      <c r="C39" s="6">
        <v>420129</v>
      </c>
      <c r="D39" s="6"/>
      <c r="E39" s="6">
        <v>5395769683</v>
      </c>
      <c r="F39" s="6"/>
      <c r="G39" s="6">
        <v>5792517454</v>
      </c>
      <c r="H39" s="6"/>
      <c r="I39" s="6">
        <f t="shared" si="0"/>
        <v>-396747771</v>
      </c>
      <c r="J39" s="6"/>
      <c r="K39" s="6">
        <v>420129</v>
      </c>
      <c r="L39" s="6"/>
      <c r="M39" s="6">
        <v>5395769683</v>
      </c>
      <c r="N39" s="6"/>
      <c r="O39" s="6">
        <v>5772246043</v>
      </c>
      <c r="P39" s="6"/>
      <c r="Q39" s="6">
        <f t="shared" si="1"/>
        <v>-376476360</v>
      </c>
    </row>
    <row r="40" spans="1:17">
      <c r="A40" s="1" t="s">
        <v>91</v>
      </c>
      <c r="C40" s="6">
        <v>47855680</v>
      </c>
      <c r="D40" s="6"/>
      <c r="E40" s="6">
        <v>522804616356</v>
      </c>
      <c r="F40" s="6"/>
      <c r="G40" s="6">
        <v>546114376321</v>
      </c>
      <c r="H40" s="6"/>
      <c r="I40" s="6">
        <f t="shared" si="0"/>
        <v>-23309759965</v>
      </c>
      <c r="J40" s="6"/>
      <c r="K40" s="6">
        <v>47855680</v>
      </c>
      <c r="L40" s="6"/>
      <c r="M40" s="6">
        <v>522804616356</v>
      </c>
      <c r="N40" s="6"/>
      <c r="O40" s="6">
        <v>501671795788</v>
      </c>
      <c r="P40" s="6"/>
      <c r="Q40" s="6">
        <f t="shared" si="1"/>
        <v>21132820568</v>
      </c>
    </row>
    <row r="41" spans="1:17">
      <c r="A41" s="1" t="s">
        <v>89</v>
      </c>
      <c r="C41" s="6">
        <v>90259161</v>
      </c>
      <c r="D41" s="6"/>
      <c r="E41" s="6">
        <v>411824526173</v>
      </c>
      <c r="F41" s="6"/>
      <c r="G41" s="6">
        <v>521285511343</v>
      </c>
      <c r="H41" s="6"/>
      <c r="I41" s="6">
        <f t="shared" si="0"/>
        <v>-109460985170</v>
      </c>
      <c r="J41" s="6"/>
      <c r="K41" s="6">
        <v>90259161</v>
      </c>
      <c r="L41" s="6"/>
      <c r="M41" s="6">
        <v>411824526173</v>
      </c>
      <c r="N41" s="6"/>
      <c r="O41" s="6">
        <v>611372662432</v>
      </c>
      <c r="P41" s="6"/>
      <c r="Q41" s="6">
        <f t="shared" si="1"/>
        <v>-199548136259</v>
      </c>
    </row>
    <row r="42" spans="1:17">
      <c r="A42" s="1" t="s">
        <v>106</v>
      </c>
      <c r="C42" s="6">
        <v>6000000</v>
      </c>
      <c r="D42" s="6"/>
      <c r="E42" s="6">
        <v>97993449000</v>
      </c>
      <c r="F42" s="6"/>
      <c r="G42" s="6">
        <v>130954799795</v>
      </c>
      <c r="H42" s="6"/>
      <c r="I42" s="6">
        <f t="shared" si="0"/>
        <v>-32961350795</v>
      </c>
      <c r="J42" s="6"/>
      <c r="K42" s="6">
        <v>6000000</v>
      </c>
      <c r="L42" s="6"/>
      <c r="M42" s="6">
        <v>97993449000</v>
      </c>
      <c r="N42" s="6"/>
      <c r="O42" s="6">
        <v>97945821309</v>
      </c>
      <c r="P42" s="6"/>
      <c r="Q42" s="6">
        <f t="shared" si="1"/>
        <v>47627691</v>
      </c>
    </row>
    <row r="43" spans="1:17">
      <c r="A43" s="1" t="s">
        <v>33</v>
      </c>
      <c r="C43" s="6">
        <v>1300000</v>
      </c>
      <c r="D43" s="6"/>
      <c r="E43" s="6">
        <v>50243263200</v>
      </c>
      <c r="F43" s="6"/>
      <c r="G43" s="6">
        <v>57021935406</v>
      </c>
      <c r="H43" s="6"/>
      <c r="I43" s="6">
        <f t="shared" si="0"/>
        <v>-6778672206</v>
      </c>
      <c r="J43" s="6"/>
      <c r="K43" s="6">
        <v>1300000</v>
      </c>
      <c r="L43" s="6"/>
      <c r="M43" s="6">
        <v>50243263200</v>
      </c>
      <c r="N43" s="6"/>
      <c r="O43" s="6">
        <v>63103512190</v>
      </c>
      <c r="P43" s="6"/>
      <c r="Q43" s="6">
        <f t="shared" si="1"/>
        <v>-12860248990</v>
      </c>
    </row>
    <row r="44" spans="1:17">
      <c r="A44" s="1" t="s">
        <v>49</v>
      </c>
      <c r="C44" s="6">
        <v>24185111</v>
      </c>
      <c r="D44" s="6"/>
      <c r="E44" s="6">
        <v>69671425390</v>
      </c>
      <c r="F44" s="6"/>
      <c r="G44" s="6">
        <v>92376421935</v>
      </c>
      <c r="H44" s="6"/>
      <c r="I44" s="6">
        <f t="shared" si="0"/>
        <v>-22704996545</v>
      </c>
      <c r="J44" s="6"/>
      <c r="K44" s="6">
        <v>24185111</v>
      </c>
      <c r="L44" s="6"/>
      <c r="M44" s="6">
        <v>69671425390</v>
      </c>
      <c r="N44" s="6"/>
      <c r="O44" s="6">
        <v>63737938819</v>
      </c>
      <c r="P44" s="6"/>
      <c r="Q44" s="6">
        <f t="shared" si="1"/>
        <v>5933486571</v>
      </c>
    </row>
    <row r="45" spans="1:17">
      <c r="A45" s="1" t="s">
        <v>45</v>
      </c>
      <c r="C45" s="6">
        <v>4000000</v>
      </c>
      <c r="D45" s="6"/>
      <c r="E45" s="6">
        <v>46911207600</v>
      </c>
      <c r="F45" s="6"/>
      <c r="G45" s="6">
        <v>48875732864</v>
      </c>
      <c r="H45" s="6"/>
      <c r="I45" s="6">
        <f t="shared" si="0"/>
        <v>-1964525264</v>
      </c>
      <c r="J45" s="6"/>
      <c r="K45" s="6">
        <v>4000000</v>
      </c>
      <c r="L45" s="6"/>
      <c r="M45" s="6">
        <v>46911207600</v>
      </c>
      <c r="N45" s="6"/>
      <c r="O45" s="6">
        <v>34361936402</v>
      </c>
      <c r="P45" s="6"/>
      <c r="Q45" s="6">
        <f t="shared" si="1"/>
        <v>12549271198</v>
      </c>
    </row>
    <row r="46" spans="1:17">
      <c r="A46" s="1" t="s">
        <v>52</v>
      </c>
      <c r="C46" s="6">
        <v>1616864</v>
      </c>
      <c r="D46" s="6"/>
      <c r="E46" s="6">
        <v>20813805386</v>
      </c>
      <c r="F46" s="6"/>
      <c r="G46" s="6">
        <v>20344032931</v>
      </c>
      <c r="H46" s="6"/>
      <c r="I46" s="6">
        <f t="shared" si="0"/>
        <v>469772455</v>
      </c>
      <c r="J46" s="6"/>
      <c r="K46" s="6">
        <v>1616864</v>
      </c>
      <c r="L46" s="6"/>
      <c r="M46" s="6">
        <v>20813805386</v>
      </c>
      <c r="N46" s="6"/>
      <c r="O46" s="6">
        <v>16609916065</v>
      </c>
      <c r="P46" s="6"/>
      <c r="Q46" s="6">
        <f t="shared" si="1"/>
        <v>4203889321</v>
      </c>
    </row>
    <row r="47" spans="1:17">
      <c r="A47" s="1" t="s">
        <v>56</v>
      </c>
      <c r="C47" s="6">
        <v>2417122</v>
      </c>
      <c r="D47" s="6"/>
      <c r="E47" s="6">
        <v>57785899984</v>
      </c>
      <c r="F47" s="6"/>
      <c r="G47" s="6">
        <v>56968968342</v>
      </c>
      <c r="H47" s="6"/>
      <c r="I47" s="6">
        <f t="shared" si="0"/>
        <v>816931642</v>
      </c>
      <c r="J47" s="6"/>
      <c r="K47" s="6">
        <v>2417122</v>
      </c>
      <c r="L47" s="6"/>
      <c r="M47" s="6">
        <v>57785899984</v>
      </c>
      <c r="N47" s="6"/>
      <c r="O47" s="6">
        <v>59456602286</v>
      </c>
      <c r="P47" s="6"/>
      <c r="Q47" s="6">
        <f t="shared" si="1"/>
        <v>-1670702302</v>
      </c>
    </row>
    <row r="48" spans="1:17">
      <c r="A48" s="1" t="s">
        <v>15</v>
      </c>
      <c r="C48" s="6">
        <v>57825722</v>
      </c>
      <c r="D48" s="6"/>
      <c r="E48" s="6">
        <v>87831974881</v>
      </c>
      <c r="F48" s="6"/>
      <c r="G48" s="6">
        <v>101742536348</v>
      </c>
      <c r="H48" s="6"/>
      <c r="I48" s="6">
        <f t="shared" si="0"/>
        <v>-13910561467</v>
      </c>
      <c r="J48" s="6"/>
      <c r="K48" s="6">
        <v>57825722</v>
      </c>
      <c r="L48" s="6"/>
      <c r="M48" s="6">
        <v>87831974881</v>
      </c>
      <c r="N48" s="6"/>
      <c r="O48" s="6">
        <v>116211119339</v>
      </c>
      <c r="P48" s="6"/>
      <c r="Q48" s="6">
        <f t="shared" si="1"/>
        <v>-28379144458</v>
      </c>
    </row>
    <row r="49" spans="1:17">
      <c r="A49" s="1" t="s">
        <v>17</v>
      </c>
      <c r="C49" s="6">
        <v>24077083</v>
      </c>
      <c r="D49" s="6"/>
      <c r="E49" s="6">
        <v>37623971887</v>
      </c>
      <c r="F49" s="6"/>
      <c r="G49" s="6">
        <v>42267133812</v>
      </c>
      <c r="H49" s="6"/>
      <c r="I49" s="6">
        <f t="shared" si="0"/>
        <v>-4643161925</v>
      </c>
      <c r="J49" s="6"/>
      <c r="K49" s="6">
        <v>24077083</v>
      </c>
      <c r="L49" s="6"/>
      <c r="M49" s="6">
        <v>37623971887</v>
      </c>
      <c r="N49" s="6"/>
      <c r="O49" s="6">
        <v>48154854604</v>
      </c>
      <c r="P49" s="6"/>
      <c r="Q49" s="6">
        <f t="shared" si="1"/>
        <v>-10530882717</v>
      </c>
    </row>
    <row r="50" spans="1:17">
      <c r="A50" s="1" t="s">
        <v>54</v>
      </c>
      <c r="C50" s="6">
        <v>27757475</v>
      </c>
      <c r="D50" s="6"/>
      <c r="E50" s="6">
        <v>102450276822</v>
      </c>
      <c r="F50" s="6"/>
      <c r="G50" s="6">
        <v>99911783563</v>
      </c>
      <c r="H50" s="6"/>
      <c r="I50" s="6">
        <f t="shared" si="0"/>
        <v>2538493259</v>
      </c>
      <c r="J50" s="6"/>
      <c r="K50" s="6">
        <v>27757475</v>
      </c>
      <c r="L50" s="6"/>
      <c r="M50" s="6">
        <v>102450276822</v>
      </c>
      <c r="N50" s="6"/>
      <c r="O50" s="6">
        <v>141509891407</v>
      </c>
      <c r="P50" s="6"/>
      <c r="Q50" s="6">
        <f t="shared" si="1"/>
        <v>-39059614585</v>
      </c>
    </row>
    <row r="51" spans="1:17">
      <c r="A51" s="1" t="s">
        <v>24</v>
      </c>
      <c r="C51" s="6">
        <v>14773018</v>
      </c>
      <c r="D51" s="6"/>
      <c r="E51" s="6">
        <v>198293155684</v>
      </c>
      <c r="F51" s="6"/>
      <c r="G51" s="6">
        <v>198293155684</v>
      </c>
      <c r="H51" s="6"/>
      <c r="I51" s="6">
        <f t="shared" si="0"/>
        <v>0</v>
      </c>
      <c r="J51" s="6"/>
      <c r="K51" s="6">
        <v>14773018</v>
      </c>
      <c r="L51" s="6"/>
      <c r="M51" s="6">
        <v>198293155684</v>
      </c>
      <c r="N51" s="6"/>
      <c r="O51" s="6">
        <v>179544525501</v>
      </c>
      <c r="P51" s="6"/>
      <c r="Q51" s="6">
        <f t="shared" si="1"/>
        <v>18748630183</v>
      </c>
    </row>
    <row r="52" spans="1:17">
      <c r="A52" s="1" t="s">
        <v>21</v>
      </c>
      <c r="C52" s="6">
        <v>3572737</v>
      </c>
      <c r="D52" s="6"/>
      <c r="E52" s="6">
        <v>28944555601</v>
      </c>
      <c r="F52" s="6"/>
      <c r="G52" s="6">
        <v>32496034815</v>
      </c>
      <c r="H52" s="6"/>
      <c r="I52" s="6">
        <f t="shared" si="0"/>
        <v>-3551479214</v>
      </c>
      <c r="J52" s="6"/>
      <c r="K52" s="6">
        <v>3572737</v>
      </c>
      <c r="L52" s="6"/>
      <c r="M52" s="6">
        <v>28944555601</v>
      </c>
      <c r="N52" s="6"/>
      <c r="O52" s="6">
        <v>23999125922</v>
      </c>
      <c r="P52" s="6"/>
      <c r="Q52" s="6">
        <f t="shared" si="1"/>
        <v>4945429679</v>
      </c>
    </row>
    <row r="53" spans="1:17">
      <c r="A53" s="1" t="s">
        <v>94</v>
      </c>
      <c r="C53" s="6">
        <v>9840934</v>
      </c>
      <c r="D53" s="6"/>
      <c r="E53" s="6">
        <v>292982294258</v>
      </c>
      <c r="F53" s="6"/>
      <c r="G53" s="6">
        <v>298851722524</v>
      </c>
      <c r="H53" s="6"/>
      <c r="I53" s="6">
        <f t="shared" si="0"/>
        <v>-5869428266</v>
      </c>
      <c r="J53" s="6"/>
      <c r="K53" s="6">
        <v>9840934</v>
      </c>
      <c r="L53" s="6"/>
      <c r="M53" s="6">
        <v>292982294258</v>
      </c>
      <c r="N53" s="6"/>
      <c r="O53" s="6">
        <v>312313124283</v>
      </c>
      <c r="P53" s="6"/>
      <c r="Q53" s="6">
        <f t="shared" si="1"/>
        <v>-19330830025</v>
      </c>
    </row>
    <row r="54" spans="1:17">
      <c r="A54" s="1" t="s">
        <v>28</v>
      </c>
      <c r="C54" s="6">
        <v>3692289</v>
      </c>
      <c r="D54" s="6"/>
      <c r="E54" s="6">
        <v>613347155221</v>
      </c>
      <c r="F54" s="6"/>
      <c r="G54" s="6">
        <v>605052232292</v>
      </c>
      <c r="H54" s="6"/>
      <c r="I54" s="6">
        <f t="shared" si="0"/>
        <v>8294922929</v>
      </c>
      <c r="J54" s="6"/>
      <c r="K54" s="6">
        <v>3692289</v>
      </c>
      <c r="L54" s="6"/>
      <c r="M54" s="6">
        <v>613347155221</v>
      </c>
      <c r="N54" s="6"/>
      <c r="O54" s="6">
        <v>672307733009</v>
      </c>
      <c r="P54" s="6"/>
      <c r="Q54" s="6">
        <f t="shared" si="1"/>
        <v>-58960577788</v>
      </c>
    </row>
    <row r="55" spans="1:17">
      <c r="A55" s="1" t="s">
        <v>30</v>
      </c>
      <c r="C55" s="6">
        <v>300000</v>
      </c>
      <c r="D55" s="6"/>
      <c r="E55" s="6">
        <v>32192309250</v>
      </c>
      <c r="F55" s="6"/>
      <c r="G55" s="6">
        <v>38097063880</v>
      </c>
      <c r="H55" s="6"/>
      <c r="I55" s="6">
        <f t="shared" si="0"/>
        <v>-5904754630</v>
      </c>
      <c r="J55" s="6"/>
      <c r="K55" s="6">
        <v>300000</v>
      </c>
      <c r="L55" s="6"/>
      <c r="M55" s="6">
        <v>32192309250</v>
      </c>
      <c r="N55" s="6"/>
      <c r="O55" s="6">
        <v>53058061104</v>
      </c>
      <c r="P55" s="6"/>
      <c r="Q55" s="6">
        <f t="shared" si="1"/>
        <v>-20865751854</v>
      </c>
    </row>
    <row r="56" spans="1:17">
      <c r="A56" s="1" t="s">
        <v>81</v>
      </c>
      <c r="C56" s="6">
        <v>26961378</v>
      </c>
      <c r="D56" s="6"/>
      <c r="E56" s="6">
        <v>218695815655</v>
      </c>
      <c r="F56" s="6"/>
      <c r="G56" s="6">
        <v>230218581536</v>
      </c>
      <c r="H56" s="6"/>
      <c r="I56" s="6">
        <f t="shared" si="0"/>
        <v>-11522765881</v>
      </c>
      <c r="J56" s="6"/>
      <c r="K56" s="6">
        <v>26961378</v>
      </c>
      <c r="L56" s="6"/>
      <c r="M56" s="6">
        <v>218695815655</v>
      </c>
      <c r="N56" s="6"/>
      <c r="O56" s="6">
        <v>194044568861</v>
      </c>
      <c r="P56" s="6"/>
      <c r="Q56" s="6">
        <f t="shared" si="1"/>
        <v>24651246794</v>
      </c>
    </row>
    <row r="57" spans="1:17">
      <c r="A57" s="1" t="s">
        <v>102</v>
      </c>
      <c r="C57" s="6">
        <v>4674527</v>
      </c>
      <c r="D57" s="6"/>
      <c r="E57" s="6">
        <v>72070527383</v>
      </c>
      <c r="F57" s="6"/>
      <c r="G57" s="6">
        <v>84756055413</v>
      </c>
      <c r="H57" s="6"/>
      <c r="I57" s="6">
        <f t="shared" si="0"/>
        <v>-12685528030</v>
      </c>
      <c r="J57" s="6"/>
      <c r="K57" s="6">
        <v>4674527</v>
      </c>
      <c r="L57" s="6"/>
      <c r="M57" s="6">
        <v>72070527383</v>
      </c>
      <c r="N57" s="6"/>
      <c r="O57" s="6">
        <v>89907787800</v>
      </c>
      <c r="P57" s="6"/>
      <c r="Q57" s="6">
        <f t="shared" si="1"/>
        <v>-17837260417</v>
      </c>
    </row>
    <row r="58" spans="1:17">
      <c r="A58" s="1" t="s">
        <v>101</v>
      </c>
      <c r="C58" s="6">
        <v>3968114</v>
      </c>
      <c r="D58" s="6"/>
      <c r="E58" s="6">
        <v>173360938568</v>
      </c>
      <c r="F58" s="6"/>
      <c r="G58" s="6">
        <v>218525506182</v>
      </c>
      <c r="H58" s="6"/>
      <c r="I58" s="6">
        <f t="shared" si="0"/>
        <v>-45164567614</v>
      </c>
      <c r="J58" s="6"/>
      <c r="K58" s="6">
        <v>3968114</v>
      </c>
      <c r="L58" s="6"/>
      <c r="M58" s="6">
        <v>173360938568</v>
      </c>
      <c r="N58" s="6"/>
      <c r="O58" s="6">
        <v>188353997214</v>
      </c>
      <c r="P58" s="6"/>
      <c r="Q58" s="6">
        <f t="shared" si="1"/>
        <v>-14993058646</v>
      </c>
    </row>
    <row r="59" spans="1:17">
      <c r="A59" s="1" t="s">
        <v>77</v>
      </c>
      <c r="C59" s="6">
        <v>10860001</v>
      </c>
      <c r="D59" s="6"/>
      <c r="E59" s="6">
        <v>83232410594</v>
      </c>
      <c r="F59" s="6"/>
      <c r="G59" s="6">
        <v>92084625469</v>
      </c>
      <c r="H59" s="6"/>
      <c r="I59" s="6">
        <f t="shared" si="0"/>
        <v>-8852214875</v>
      </c>
      <c r="J59" s="6"/>
      <c r="K59" s="6">
        <v>10860001</v>
      </c>
      <c r="L59" s="6"/>
      <c r="M59" s="6">
        <v>83232410594</v>
      </c>
      <c r="N59" s="6"/>
      <c r="O59" s="6">
        <v>93821507234</v>
      </c>
      <c r="P59" s="6"/>
      <c r="Q59" s="6">
        <f t="shared" si="1"/>
        <v>-10589096640</v>
      </c>
    </row>
    <row r="60" spans="1:17">
      <c r="A60" s="1" t="s">
        <v>80</v>
      </c>
      <c r="C60" s="6">
        <v>4024137</v>
      </c>
      <c r="D60" s="6"/>
      <c r="E60" s="6">
        <v>37441810082</v>
      </c>
      <c r="F60" s="6"/>
      <c r="G60" s="6">
        <v>44296530476</v>
      </c>
      <c r="H60" s="6"/>
      <c r="I60" s="6">
        <f t="shared" si="0"/>
        <v>-6854720394</v>
      </c>
      <c r="J60" s="6"/>
      <c r="K60" s="6">
        <v>4024137</v>
      </c>
      <c r="L60" s="6"/>
      <c r="M60" s="6">
        <v>37441810082</v>
      </c>
      <c r="N60" s="6"/>
      <c r="O60" s="6">
        <v>46527214781</v>
      </c>
      <c r="P60" s="6"/>
      <c r="Q60" s="6">
        <f t="shared" si="1"/>
        <v>-9085404699</v>
      </c>
    </row>
    <row r="61" spans="1:17">
      <c r="A61" s="1" t="s">
        <v>76</v>
      </c>
      <c r="C61" s="6">
        <v>10065086</v>
      </c>
      <c r="D61" s="6"/>
      <c r="E61" s="6">
        <v>116760669275</v>
      </c>
      <c r="F61" s="6"/>
      <c r="G61" s="6">
        <v>128166595837</v>
      </c>
      <c r="H61" s="6"/>
      <c r="I61" s="6">
        <f t="shared" si="0"/>
        <v>-11405926562</v>
      </c>
      <c r="J61" s="6"/>
      <c r="K61" s="6">
        <v>10065086</v>
      </c>
      <c r="L61" s="6"/>
      <c r="M61" s="6">
        <v>116760669275</v>
      </c>
      <c r="N61" s="6"/>
      <c r="O61" s="6">
        <v>151870755902</v>
      </c>
      <c r="P61" s="6"/>
      <c r="Q61" s="6">
        <f t="shared" si="1"/>
        <v>-35110086627</v>
      </c>
    </row>
    <row r="62" spans="1:17">
      <c r="A62" s="1" t="s">
        <v>78</v>
      </c>
      <c r="C62" s="6">
        <v>18846109</v>
      </c>
      <c r="D62" s="6"/>
      <c r="E62" s="6">
        <v>60417068250</v>
      </c>
      <c r="F62" s="6"/>
      <c r="G62" s="6">
        <v>59427240468</v>
      </c>
      <c r="H62" s="6"/>
      <c r="I62" s="6">
        <f t="shared" si="0"/>
        <v>989827782</v>
      </c>
      <c r="J62" s="6"/>
      <c r="K62" s="6">
        <v>18846109</v>
      </c>
      <c r="L62" s="6"/>
      <c r="M62" s="6">
        <v>60417068250</v>
      </c>
      <c r="N62" s="6"/>
      <c r="O62" s="6">
        <v>54025553591</v>
      </c>
      <c r="P62" s="6"/>
      <c r="Q62" s="6">
        <f t="shared" si="1"/>
        <v>6391514659</v>
      </c>
    </row>
    <row r="63" spans="1:17">
      <c r="A63" s="1" t="s">
        <v>95</v>
      </c>
      <c r="C63" s="6">
        <v>7881197</v>
      </c>
      <c r="D63" s="6"/>
      <c r="E63" s="6">
        <v>133183165923</v>
      </c>
      <c r="F63" s="6"/>
      <c r="G63" s="6">
        <v>166087242210</v>
      </c>
      <c r="H63" s="6"/>
      <c r="I63" s="6">
        <f t="shared" si="0"/>
        <v>-32904076287</v>
      </c>
      <c r="J63" s="6"/>
      <c r="K63" s="6">
        <v>7881197</v>
      </c>
      <c r="L63" s="6"/>
      <c r="M63" s="6">
        <v>133183165923</v>
      </c>
      <c r="N63" s="6"/>
      <c r="O63" s="6">
        <v>143242784618</v>
      </c>
      <c r="P63" s="6"/>
      <c r="Q63" s="6">
        <f t="shared" si="1"/>
        <v>-10059618695</v>
      </c>
    </row>
    <row r="64" spans="1:17">
      <c r="A64" s="1" t="s">
        <v>25</v>
      </c>
      <c r="C64" s="6">
        <v>1800000</v>
      </c>
      <c r="D64" s="6"/>
      <c r="E64" s="6">
        <v>131512815000</v>
      </c>
      <c r="F64" s="6"/>
      <c r="G64" s="6">
        <v>147389270202</v>
      </c>
      <c r="H64" s="6"/>
      <c r="I64" s="6">
        <f t="shared" si="0"/>
        <v>-15876455202</v>
      </c>
      <c r="J64" s="6"/>
      <c r="K64" s="6">
        <v>1800000</v>
      </c>
      <c r="L64" s="6"/>
      <c r="M64" s="6">
        <v>131512815000</v>
      </c>
      <c r="N64" s="6"/>
      <c r="O64" s="6">
        <v>170283106610</v>
      </c>
      <c r="P64" s="6"/>
      <c r="Q64" s="6">
        <f t="shared" si="1"/>
        <v>-38770291610</v>
      </c>
    </row>
    <row r="65" spans="1:17">
      <c r="A65" s="1" t="s">
        <v>87</v>
      </c>
      <c r="C65" s="6">
        <v>5790807</v>
      </c>
      <c r="D65" s="6"/>
      <c r="E65" s="6">
        <v>47720155579</v>
      </c>
      <c r="F65" s="6"/>
      <c r="G65" s="6">
        <v>60729510417</v>
      </c>
      <c r="H65" s="6"/>
      <c r="I65" s="6">
        <f t="shared" si="0"/>
        <v>-13009354838</v>
      </c>
      <c r="J65" s="6"/>
      <c r="K65" s="6">
        <v>5790807</v>
      </c>
      <c r="L65" s="6"/>
      <c r="M65" s="6">
        <v>47720155579</v>
      </c>
      <c r="N65" s="6"/>
      <c r="O65" s="6">
        <v>53974586034</v>
      </c>
      <c r="P65" s="6"/>
      <c r="Q65" s="6">
        <f t="shared" si="1"/>
        <v>-6254430455</v>
      </c>
    </row>
    <row r="66" spans="1:17">
      <c r="A66" s="1" t="s">
        <v>96</v>
      </c>
      <c r="C66" s="6">
        <v>13900000</v>
      </c>
      <c r="D66" s="6"/>
      <c r="E66" s="6">
        <v>387436951800</v>
      </c>
      <c r="F66" s="6"/>
      <c r="G66" s="6">
        <v>440645738325</v>
      </c>
      <c r="H66" s="6"/>
      <c r="I66" s="6">
        <f t="shared" si="0"/>
        <v>-53208786525</v>
      </c>
      <c r="J66" s="6"/>
      <c r="K66" s="6">
        <v>13900000</v>
      </c>
      <c r="L66" s="6"/>
      <c r="M66" s="6">
        <v>387436951800</v>
      </c>
      <c r="N66" s="6"/>
      <c r="O66" s="6">
        <v>331778215255</v>
      </c>
      <c r="P66" s="6"/>
      <c r="Q66" s="6">
        <f t="shared" si="1"/>
        <v>55658736545</v>
      </c>
    </row>
    <row r="67" spans="1:17">
      <c r="A67" s="1" t="s">
        <v>85</v>
      </c>
      <c r="C67" s="6">
        <v>15580119</v>
      </c>
      <c r="D67" s="6"/>
      <c r="E67" s="6">
        <v>270100557571</v>
      </c>
      <c r="F67" s="6"/>
      <c r="G67" s="6">
        <v>319660292905</v>
      </c>
      <c r="H67" s="6"/>
      <c r="I67" s="6">
        <f t="shared" si="0"/>
        <v>-49559735334</v>
      </c>
      <c r="J67" s="6"/>
      <c r="K67" s="6">
        <v>15580119</v>
      </c>
      <c r="L67" s="6"/>
      <c r="M67" s="6">
        <v>270100557571</v>
      </c>
      <c r="N67" s="6"/>
      <c r="O67" s="6">
        <v>145528506720</v>
      </c>
      <c r="P67" s="6"/>
      <c r="Q67" s="6">
        <f t="shared" si="1"/>
        <v>124572050851</v>
      </c>
    </row>
    <row r="68" spans="1:17">
      <c r="A68" s="1" t="s">
        <v>92</v>
      </c>
      <c r="C68" s="6">
        <v>25821452</v>
      </c>
      <c r="D68" s="6"/>
      <c r="E68" s="6">
        <v>51925988451</v>
      </c>
      <c r="F68" s="6"/>
      <c r="G68" s="6">
        <v>55262804318</v>
      </c>
      <c r="H68" s="6"/>
      <c r="I68" s="6">
        <f t="shared" si="0"/>
        <v>-3336815867</v>
      </c>
      <c r="J68" s="6"/>
      <c r="K68" s="6">
        <v>25821452</v>
      </c>
      <c r="L68" s="6"/>
      <c r="M68" s="6">
        <v>51925988451</v>
      </c>
      <c r="N68" s="6"/>
      <c r="O68" s="6">
        <v>81275220470</v>
      </c>
      <c r="P68" s="6"/>
      <c r="Q68" s="6">
        <f t="shared" si="1"/>
        <v>-29349232019</v>
      </c>
    </row>
    <row r="69" spans="1:17">
      <c r="A69" s="1" t="s">
        <v>23</v>
      </c>
      <c r="C69" s="6">
        <v>25973520</v>
      </c>
      <c r="D69" s="6"/>
      <c r="E69" s="6">
        <v>139680668577</v>
      </c>
      <c r="F69" s="6"/>
      <c r="G69" s="6">
        <v>140186500926</v>
      </c>
      <c r="H69" s="6"/>
      <c r="I69" s="6">
        <f t="shared" si="0"/>
        <v>-505832349</v>
      </c>
      <c r="J69" s="6"/>
      <c r="K69" s="6">
        <v>25973520</v>
      </c>
      <c r="L69" s="6"/>
      <c r="M69" s="6">
        <v>139680668577</v>
      </c>
      <c r="N69" s="6"/>
      <c r="O69" s="6">
        <v>110389459462</v>
      </c>
      <c r="P69" s="6"/>
      <c r="Q69" s="6">
        <f t="shared" si="1"/>
        <v>29291209115</v>
      </c>
    </row>
    <row r="70" spans="1:17">
      <c r="A70" s="1" t="s">
        <v>27</v>
      </c>
      <c r="C70" s="6">
        <v>79023120</v>
      </c>
      <c r="D70" s="6"/>
      <c r="E70" s="6">
        <v>190412308224</v>
      </c>
      <c r="F70" s="6"/>
      <c r="G70" s="6">
        <v>234873267983</v>
      </c>
      <c r="H70" s="6"/>
      <c r="I70" s="6">
        <f t="shared" si="0"/>
        <v>-44460959759</v>
      </c>
      <c r="J70" s="6"/>
      <c r="K70" s="6">
        <v>79023120</v>
      </c>
      <c r="L70" s="6"/>
      <c r="M70" s="6">
        <v>190412308224</v>
      </c>
      <c r="N70" s="6"/>
      <c r="O70" s="6">
        <v>191656295115</v>
      </c>
      <c r="P70" s="6"/>
      <c r="Q70" s="6">
        <f t="shared" si="1"/>
        <v>-1243986891</v>
      </c>
    </row>
    <row r="71" spans="1:17">
      <c r="A71" s="1" t="s">
        <v>38</v>
      </c>
      <c r="C71" s="6">
        <v>5299999</v>
      </c>
      <c r="D71" s="6"/>
      <c r="E71" s="6">
        <v>33138638597</v>
      </c>
      <c r="F71" s="6"/>
      <c r="G71" s="6">
        <v>36879248041</v>
      </c>
      <c r="H71" s="6"/>
      <c r="I71" s="6">
        <f t="shared" si="0"/>
        <v>-3740609444</v>
      </c>
      <c r="J71" s="6"/>
      <c r="K71" s="6">
        <v>5299999</v>
      </c>
      <c r="L71" s="6"/>
      <c r="M71" s="6">
        <v>33138638597</v>
      </c>
      <c r="N71" s="6"/>
      <c r="O71" s="6">
        <v>21603825122</v>
      </c>
      <c r="P71" s="6"/>
      <c r="Q71" s="6">
        <f t="shared" si="1"/>
        <v>11534813475</v>
      </c>
    </row>
    <row r="72" spans="1:17">
      <c r="A72" s="1" t="s">
        <v>39</v>
      </c>
      <c r="C72" s="6">
        <v>12043627</v>
      </c>
      <c r="D72" s="6"/>
      <c r="E72" s="6">
        <v>58064041983</v>
      </c>
      <c r="F72" s="6"/>
      <c r="G72" s="6">
        <v>55980919652</v>
      </c>
      <c r="H72" s="6"/>
      <c r="I72" s="6">
        <f t="shared" si="0"/>
        <v>2083122331</v>
      </c>
      <c r="J72" s="6"/>
      <c r="K72" s="6">
        <v>12043627</v>
      </c>
      <c r="L72" s="6"/>
      <c r="M72" s="6">
        <v>58064041983</v>
      </c>
      <c r="N72" s="6"/>
      <c r="O72" s="6">
        <v>51269950564</v>
      </c>
      <c r="P72" s="6"/>
      <c r="Q72" s="6">
        <f t="shared" si="1"/>
        <v>6794091419</v>
      </c>
    </row>
    <row r="73" spans="1:17">
      <c r="A73" s="1" t="s">
        <v>84</v>
      </c>
      <c r="C73" s="6">
        <v>7603171</v>
      </c>
      <c r="D73" s="6"/>
      <c r="E73" s="6">
        <v>26445204531</v>
      </c>
      <c r="F73" s="6"/>
      <c r="G73" s="6">
        <v>29581746366</v>
      </c>
      <c r="H73" s="6"/>
      <c r="I73" s="6">
        <f t="shared" ref="I73:I102" si="2">E73-G73</f>
        <v>-3136541835</v>
      </c>
      <c r="J73" s="6"/>
      <c r="K73" s="6">
        <v>7603171</v>
      </c>
      <c r="L73" s="6"/>
      <c r="M73" s="6">
        <v>26445204531</v>
      </c>
      <c r="N73" s="6"/>
      <c r="O73" s="6">
        <v>39712250739</v>
      </c>
      <c r="P73" s="6"/>
      <c r="Q73" s="6">
        <f t="shared" ref="Q73:Q102" si="3">M73-O73</f>
        <v>-13267046208</v>
      </c>
    </row>
    <row r="74" spans="1:17">
      <c r="A74" s="1" t="s">
        <v>32</v>
      </c>
      <c r="C74" s="6">
        <v>1721589</v>
      </c>
      <c r="D74" s="6"/>
      <c r="E74" s="6">
        <v>173667345952</v>
      </c>
      <c r="F74" s="6"/>
      <c r="G74" s="6">
        <v>203787027552</v>
      </c>
      <c r="H74" s="6"/>
      <c r="I74" s="6">
        <f t="shared" si="2"/>
        <v>-30119681600</v>
      </c>
      <c r="J74" s="6"/>
      <c r="K74" s="6">
        <v>1721589</v>
      </c>
      <c r="L74" s="6"/>
      <c r="M74" s="6">
        <v>173667345952</v>
      </c>
      <c r="N74" s="6"/>
      <c r="O74" s="6">
        <v>187373298581</v>
      </c>
      <c r="P74" s="6"/>
      <c r="Q74" s="6">
        <f t="shared" si="3"/>
        <v>-13705952629</v>
      </c>
    </row>
    <row r="75" spans="1:17">
      <c r="A75" s="1" t="s">
        <v>36</v>
      </c>
      <c r="C75" s="6">
        <v>467290</v>
      </c>
      <c r="D75" s="6"/>
      <c r="E75" s="6">
        <v>63521691150</v>
      </c>
      <c r="F75" s="6"/>
      <c r="G75" s="6">
        <v>66355199859</v>
      </c>
      <c r="H75" s="6"/>
      <c r="I75" s="6">
        <f t="shared" si="2"/>
        <v>-2833508709</v>
      </c>
      <c r="J75" s="6"/>
      <c r="K75" s="6">
        <v>467290</v>
      </c>
      <c r="L75" s="6"/>
      <c r="M75" s="6">
        <v>63521691150</v>
      </c>
      <c r="N75" s="6"/>
      <c r="O75" s="6">
        <v>54552010299</v>
      </c>
      <c r="P75" s="6"/>
      <c r="Q75" s="6">
        <f t="shared" si="3"/>
        <v>8969680851</v>
      </c>
    </row>
    <row r="76" spans="1:17">
      <c r="A76" s="1" t="s">
        <v>60</v>
      </c>
      <c r="C76" s="6">
        <v>8868106</v>
      </c>
      <c r="D76" s="6"/>
      <c r="E76" s="6">
        <v>32281777897</v>
      </c>
      <c r="F76" s="6"/>
      <c r="G76" s="6">
        <v>37059692594</v>
      </c>
      <c r="H76" s="6"/>
      <c r="I76" s="6">
        <f t="shared" si="2"/>
        <v>-4777914697</v>
      </c>
      <c r="J76" s="6"/>
      <c r="K76" s="6">
        <v>8868106</v>
      </c>
      <c r="L76" s="6"/>
      <c r="M76" s="6">
        <v>32281777897</v>
      </c>
      <c r="N76" s="6"/>
      <c r="O76" s="6">
        <v>77901166378</v>
      </c>
      <c r="P76" s="6"/>
      <c r="Q76" s="6">
        <f t="shared" si="3"/>
        <v>-45619388481</v>
      </c>
    </row>
    <row r="77" spans="1:17">
      <c r="A77" s="1" t="s">
        <v>35</v>
      </c>
      <c r="C77" s="6">
        <v>1785968</v>
      </c>
      <c r="D77" s="6"/>
      <c r="E77" s="6">
        <v>32542009519</v>
      </c>
      <c r="F77" s="6"/>
      <c r="G77" s="6">
        <v>30801334833</v>
      </c>
      <c r="H77" s="6"/>
      <c r="I77" s="6">
        <f t="shared" si="2"/>
        <v>1740674686</v>
      </c>
      <c r="J77" s="6"/>
      <c r="K77" s="6">
        <v>1785968</v>
      </c>
      <c r="L77" s="6"/>
      <c r="M77" s="6">
        <v>32542009519</v>
      </c>
      <c r="N77" s="6"/>
      <c r="O77" s="6">
        <v>44696214063</v>
      </c>
      <c r="P77" s="6"/>
      <c r="Q77" s="6">
        <f t="shared" si="3"/>
        <v>-12154204544</v>
      </c>
    </row>
    <row r="78" spans="1:17">
      <c r="A78" s="1" t="s">
        <v>83</v>
      </c>
      <c r="C78" s="6">
        <v>328467</v>
      </c>
      <c r="D78" s="6"/>
      <c r="E78" s="6">
        <v>12031990096</v>
      </c>
      <c r="F78" s="6"/>
      <c r="G78" s="6">
        <v>10889195922</v>
      </c>
      <c r="H78" s="6"/>
      <c r="I78" s="6">
        <f t="shared" si="2"/>
        <v>1142794174</v>
      </c>
      <c r="J78" s="6"/>
      <c r="K78" s="6">
        <v>328467</v>
      </c>
      <c r="L78" s="6"/>
      <c r="M78" s="6">
        <v>12031990096</v>
      </c>
      <c r="N78" s="6"/>
      <c r="O78" s="6">
        <v>10351756147</v>
      </c>
      <c r="P78" s="6"/>
      <c r="Q78" s="6">
        <f t="shared" si="3"/>
        <v>1680233949</v>
      </c>
    </row>
    <row r="79" spans="1:17">
      <c r="A79" s="1" t="s">
        <v>70</v>
      </c>
      <c r="C79" s="6">
        <v>3063095</v>
      </c>
      <c r="D79" s="6"/>
      <c r="E79" s="6">
        <v>155288348822</v>
      </c>
      <c r="F79" s="6"/>
      <c r="G79" s="6">
        <v>173557566330</v>
      </c>
      <c r="H79" s="6"/>
      <c r="I79" s="6">
        <f t="shared" si="2"/>
        <v>-18269217508</v>
      </c>
      <c r="J79" s="6"/>
      <c r="K79" s="6">
        <v>3063095</v>
      </c>
      <c r="L79" s="6"/>
      <c r="M79" s="6">
        <v>155288348822</v>
      </c>
      <c r="N79" s="6"/>
      <c r="O79" s="6">
        <v>151315887995</v>
      </c>
      <c r="P79" s="6"/>
      <c r="Q79" s="6">
        <f t="shared" si="3"/>
        <v>3972460827</v>
      </c>
    </row>
    <row r="80" spans="1:17">
      <c r="A80" s="1" t="s">
        <v>29</v>
      </c>
      <c r="C80" s="6">
        <v>18989479</v>
      </c>
      <c r="D80" s="6"/>
      <c r="E80" s="6">
        <v>181403084275</v>
      </c>
      <c r="F80" s="6"/>
      <c r="G80" s="6">
        <v>206131288271</v>
      </c>
      <c r="H80" s="6"/>
      <c r="I80" s="6">
        <f t="shared" si="2"/>
        <v>-24728203996</v>
      </c>
      <c r="J80" s="6"/>
      <c r="K80" s="6">
        <v>18989479</v>
      </c>
      <c r="L80" s="6"/>
      <c r="M80" s="6">
        <v>181403084275</v>
      </c>
      <c r="N80" s="6"/>
      <c r="O80" s="6">
        <v>206630630179</v>
      </c>
      <c r="P80" s="6"/>
      <c r="Q80" s="6">
        <f t="shared" si="3"/>
        <v>-25227545904</v>
      </c>
    </row>
    <row r="81" spans="1:17">
      <c r="A81" s="1" t="s">
        <v>37</v>
      </c>
      <c r="C81" s="6">
        <v>2661735</v>
      </c>
      <c r="D81" s="6"/>
      <c r="E81" s="6">
        <v>192489055983</v>
      </c>
      <c r="F81" s="6"/>
      <c r="G81" s="6">
        <v>209290506230</v>
      </c>
      <c r="H81" s="6"/>
      <c r="I81" s="6">
        <f t="shared" si="2"/>
        <v>-16801450247</v>
      </c>
      <c r="J81" s="6"/>
      <c r="K81" s="6">
        <v>2661735</v>
      </c>
      <c r="L81" s="6"/>
      <c r="M81" s="6">
        <v>192489055983</v>
      </c>
      <c r="N81" s="6"/>
      <c r="O81" s="6">
        <v>194059100520</v>
      </c>
      <c r="P81" s="6"/>
      <c r="Q81" s="6">
        <f t="shared" si="3"/>
        <v>-1570044537</v>
      </c>
    </row>
    <row r="82" spans="1:17">
      <c r="A82" s="1" t="s">
        <v>63</v>
      </c>
      <c r="C82" s="6">
        <v>23343333</v>
      </c>
      <c r="D82" s="6"/>
      <c r="E82" s="6">
        <v>105348158365</v>
      </c>
      <c r="F82" s="6"/>
      <c r="G82" s="6">
        <v>98583559724</v>
      </c>
      <c r="H82" s="6"/>
      <c r="I82" s="6">
        <f t="shared" si="2"/>
        <v>6764598641</v>
      </c>
      <c r="J82" s="6"/>
      <c r="K82" s="6">
        <v>23343333</v>
      </c>
      <c r="L82" s="6"/>
      <c r="M82" s="6">
        <v>105348158365</v>
      </c>
      <c r="N82" s="6"/>
      <c r="O82" s="6">
        <v>96910891448</v>
      </c>
      <c r="P82" s="6"/>
      <c r="Q82" s="6">
        <f t="shared" si="3"/>
        <v>8437266917</v>
      </c>
    </row>
    <row r="83" spans="1:17">
      <c r="A83" s="1" t="s">
        <v>62</v>
      </c>
      <c r="C83" s="6">
        <v>163009023</v>
      </c>
      <c r="D83" s="6"/>
      <c r="E83" s="6">
        <v>149562107126</v>
      </c>
      <c r="F83" s="6"/>
      <c r="G83" s="6">
        <v>154747358944</v>
      </c>
      <c r="H83" s="6"/>
      <c r="I83" s="6">
        <f t="shared" si="2"/>
        <v>-5185251818</v>
      </c>
      <c r="J83" s="6"/>
      <c r="K83" s="6">
        <v>163009023</v>
      </c>
      <c r="L83" s="6"/>
      <c r="M83" s="6">
        <v>149562107126</v>
      </c>
      <c r="N83" s="6"/>
      <c r="O83" s="6">
        <v>168283422957</v>
      </c>
      <c r="P83" s="6"/>
      <c r="Q83" s="6">
        <f t="shared" si="3"/>
        <v>-18721315831</v>
      </c>
    </row>
    <row r="84" spans="1:17">
      <c r="A84" s="1" t="s">
        <v>79</v>
      </c>
      <c r="C84" s="6">
        <v>84855799</v>
      </c>
      <c r="D84" s="6"/>
      <c r="E84" s="6">
        <v>36608293636</v>
      </c>
      <c r="F84" s="6"/>
      <c r="G84" s="6">
        <v>36608293636</v>
      </c>
      <c r="H84" s="6"/>
      <c r="I84" s="6">
        <f t="shared" si="2"/>
        <v>0</v>
      </c>
      <c r="J84" s="6"/>
      <c r="K84" s="6">
        <v>84855799</v>
      </c>
      <c r="L84" s="6"/>
      <c r="M84" s="6">
        <v>36608293636</v>
      </c>
      <c r="N84" s="6"/>
      <c r="O84" s="6">
        <v>36876847481</v>
      </c>
      <c r="P84" s="6"/>
      <c r="Q84" s="6">
        <f t="shared" si="3"/>
        <v>-268553845</v>
      </c>
    </row>
    <row r="85" spans="1:17">
      <c r="A85" s="1" t="s">
        <v>26</v>
      </c>
      <c r="C85" s="6">
        <v>980000</v>
      </c>
      <c r="D85" s="6"/>
      <c r="E85" s="6">
        <v>96442731000</v>
      </c>
      <c r="F85" s="6"/>
      <c r="G85" s="6">
        <v>94280075820</v>
      </c>
      <c r="H85" s="6"/>
      <c r="I85" s="6">
        <f t="shared" si="2"/>
        <v>2162655180</v>
      </c>
      <c r="J85" s="6"/>
      <c r="K85" s="6">
        <v>980000</v>
      </c>
      <c r="L85" s="6"/>
      <c r="M85" s="6">
        <v>96442731000</v>
      </c>
      <c r="N85" s="6"/>
      <c r="O85" s="6">
        <v>72209893843</v>
      </c>
      <c r="P85" s="6"/>
      <c r="Q85" s="6">
        <f t="shared" si="3"/>
        <v>24232837157</v>
      </c>
    </row>
    <row r="86" spans="1:17">
      <c r="A86" s="1" t="s">
        <v>46</v>
      </c>
      <c r="C86" s="6">
        <v>1155580</v>
      </c>
      <c r="D86" s="6"/>
      <c r="E86" s="6">
        <v>18241424268</v>
      </c>
      <c r="F86" s="6"/>
      <c r="G86" s="6">
        <v>17612185713</v>
      </c>
      <c r="H86" s="6"/>
      <c r="I86" s="6">
        <f t="shared" si="2"/>
        <v>629238555</v>
      </c>
      <c r="J86" s="6"/>
      <c r="K86" s="6">
        <v>1155580</v>
      </c>
      <c r="L86" s="6"/>
      <c r="M86" s="6">
        <v>18241424268</v>
      </c>
      <c r="N86" s="6"/>
      <c r="O86" s="6">
        <v>15379001951</v>
      </c>
      <c r="P86" s="6"/>
      <c r="Q86" s="6">
        <f t="shared" si="3"/>
        <v>2862422317</v>
      </c>
    </row>
    <row r="87" spans="1:17">
      <c r="A87" s="1" t="s">
        <v>31</v>
      </c>
      <c r="C87" s="6">
        <v>600000</v>
      </c>
      <c r="D87" s="6"/>
      <c r="E87" s="6">
        <v>47123934300</v>
      </c>
      <c r="F87" s="6"/>
      <c r="G87" s="6">
        <v>48609045000</v>
      </c>
      <c r="H87" s="6"/>
      <c r="I87" s="6">
        <f t="shared" si="2"/>
        <v>-1485110700</v>
      </c>
      <c r="J87" s="6"/>
      <c r="K87" s="6">
        <v>600000</v>
      </c>
      <c r="L87" s="6"/>
      <c r="M87" s="6">
        <v>47123934300</v>
      </c>
      <c r="N87" s="6"/>
      <c r="O87" s="6">
        <v>64474083000</v>
      </c>
      <c r="P87" s="6"/>
      <c r="Q87" s="6">
        <f t="shared" si="3"/>
        <v>-17350148700</v>
      </c>
    </row>
    <row r="88" spans="1:17">
      <c r="A88" s="1" t="s">
        <v>55</v>
      </c>
      <c r="C88" s="6">
        <v>9700000</v>
      </c>
      <c r="D88" s="6"/>
      <c r="E88" s="6">
        <v>63542658183</v>
      </c>
      <c r="F88" s="6"/>
      <c r="G88" s="6">
        <v>70423997780</v>
      </c>
      <c r="H88" s="6"/>
      <c r="I88" s="6">
        <f t="shared" si="2"/>
        <v>-6881339597</v>
      </c>
      <c r="J88" s="6"/>
      <c r="K88" s="6">
        <v>9700000</v>
      </c>
      <c r="L88" s="6"/>
      <c r="M88" s="6">
        <v>63542658183</v>
      </c>
      <c r="N88" s="6"/>
      <c r="O88" s="6">
        <v>56311084095</v>
      </c>
      <c r="P88" s="6"/>
      <c r="Q88" s="6">
        <f t="shared" si="3"/>
        <v>7231574088</v>
      </c>
    </row>
    <row r="89" spans="1:17">
      <c r="A89" s="1" t="s">
        <v>19</v>
      </c>
      <c r="C89" s="6">
        <v>19894293</v>
      </c>
      <c r="D89" s="6"/>
      <c r="E89" s="6">
        <v>85491310618</v>
      </c>
      <c r="F89" s="6"/>
      <c r="G89" s="6">
        <v>83493942500</v>
      </c>
      <c r="H89" s="6"/>
      <c r="I89" s="6">
        <f t="shared" si="2"/>
        <v>1997368118</v>
      </c>
      <c r="J89" s="6"/>
      <c r="K89" s="6">
        <v>19894293</v>
      </c>
      <c r="L89" s="6"/>
      <c r="M89" s="6">
        <v>85491310618</v>
      </c>
      <c r="N89" s="6"/>
      <c r="O89" s="6">
        <v>76018386998</v>
      </c>
      <c r="P89" s="6"/>
      <c r="Q89" s="6">
        <f t="shared" si="3"/>
        <v>9472923620</v>
      </c>
    </row>
    <row r="90" spans="1:17">
      <c r="A90" s="1" t="s">
        <v>51</v>
      </c>
      <c r="C90" s="6">
        <v>11423673</v>
      </c>
      <c r="D90" s="6"/>
      <c r="E90" s="6">
        <v>35725038950</v>
      </c>
      <c r="F90" s="6"/>
      <c r="G90" s="6">
        <v>32931536222</v>
      </c>
      <c r="H90" s="6"/>
      <c r="I90" s="6">
        <f t="shared" si="2"/>
        <v>2793502728</v>
      </c>
      <c r="J90" s="6"/>
      <c r="K90" s="6">
        <v>11423673</v>
      </c>
      <c r="L90" s="6"/>
      <c r="M90" s="6">
        <v>35725038950</v>
      </c>
      <c r="N90" s="6"/>
      <c r="O90" s="6">
        <v>31404974554</v>
      </c>
      <c r="P90" s="6"/>
      <c r="Q90" s="6">
        <f t="shared" si="3"/>
        <v>4320064396</v>
      </c>
    </row>
    <row r="91" spans="1:17">
      <c r="A91" s="1" t="s">
        <v>58</v>
      </c>
      <c r="C91" s="6">
        <v>12474057</v>
      </c>
      <c r="D91" s="6"/>
      <c r="E91" s="6">
        <v>29288413484</v>
      </c>
      <c r="F91" s="6"/>
      <c r="G91" s="6">
        <v>31483184520</v>
      </c>
      <c r="H91" s="6"/>
      <c r="I91" s="6">
        <f t="shared" si="2"/>
        <v>-2194771036</v>
      </c>
      <c r="J91" s="6"/>
      <c r="K91" s="6">
        <v>12474057</v>
      </c>
      <c r="L91" s="6"/>
      <c r="M91" s="6">
        <v>29288413484</v>
      </c>
      <c r="N91" s="6"/>
      <c r="O91" s="6">
        <v>32599155933</v>
      </c>
      <c r="P91" s="6"/>
      <c r="Q91" s="6">
        <f t="shared" si="3"/>
        <v>-3310742449</v>
      </c>
    </row>
    <row r="92" spans="1:17">
      <c r="A92" s="1" t="s">
        <v>42</v>
      </c>
      <c r="C92" s="6">
        <v>75000</v>
      </c>
      <c r="D92" s="6"/>
      <c r="E92" s="6">
        <v>111610312500</v>
      </c>
      <c r="F92" s="6"/>
      <c r="G92" s="6">
        <v>118651425093</v>
      </c>
      <c r="H92" s="6"/>
      <c r="I92" s="6">
        <f t="shared" si="2"/>
        <v>-7041112593</v>
      </c>
      <c r="J92" s="6"/>
      <c r="K92" s="6">
        <v>75000</v>
      </c>
      <c r="L92" s="6"/>
      <c r="M92" s="6">
        <v>111610312500</v>
      </c>
      <c r="N92" s="6"/>
      <c r="O92" s="6">
        <v>101752031250</v>
      </c>
      <c r="P92" s="6"/>
      <c r="Q92" s="6">
        <f t="shared" si="3"/>
        <v>9858281250</v>
      </c>
    </row>
    <row r="93" spans="1:17">
      <c r="A93" s="1" t="s">
        <v>43</v>
      </c>
      <c r="C93" s="6">
        <v>114900</v>
      </c>
      <c r="D93" s="6"/>
      <c r="E93" s="6">
        <v>171624355656</v>
      </c>
      <c r="F93" s="6"/>
      <c r="G93" s="6">
        <v>181429828875</v>
      </c>
      <c r="H93" s="6"/>
      <c r="I93" s="6">
        <f t="shared" si="2"/>
        <v>-9805473219</v>
      </c>
      <c r="J93" s="6"/>
      <c r="K93" s="6">
        <v>114900</v>
      </c>
      <c r="L93" s="6"/>
      <c r="M93" s="6">
        <v>171624355656</v>
      </c>
      <c r="N93" s="6"/>
      <c r="O93" s="6">
        <v>146401433417</v>
      </c>
      <c r="P93" s="6"/>
      <c r="Q93" s="6">
        <f t="shared" si="3"/>
        <v>25222922239</v>
      </c>
    </row>
    <row r="94" spans="1:17">
      <c r="A94" s="1" t="s">
        <v>41</v>
      </c>
      <c r="C94" s="6">
        <v>104300</v>
      </c>
      <c r="D94" s="6"/>
      <c r="E94" s="6">
        <v>155400246575</v>
      </c>
      <c r="F94" s="6"/>
      <c r="G94" s="6">
        <v>164275915303</v>
      </c>
      <c r="H94" s="6"/>
      <c r="I94" s="6">
        <f t="shared" si="2"/>
        <v>-8875668728</v>
      </c>
      <c r="J94" s="6"/>
      <c r="K94" s="6">
        <v>104300</v>
      </c>
      <c r="L94" s="6"/>
      <c r="M94" s="6">
        <v>155400246575</v>
      </c>
      <c r="N94" s="6"/>
      <c r="O94" s="6">
        <v>128853321519</v>
      </c>
      <c r="P94" s="6"/>
      <c r="Q94" s="6">
        <f t="shared" si="3"/>
        <v>26546925056</v>
      </c>
    </row>
    <row r="95" spans="1:17">
      <c r="A95" s="1" t="s">
        <v>147</v>
      </c>
      <c r="C95" s="6">
        <v>10000</v>
      </c>
      <c r="D95" s="6"/>
      <c r="E95" s="6">
        <v>9998177501</v>
      </c>
      <c r="F95" s="6"/>
      <c r="G95" s="6">
        <v>9998177501</v>
      </c>
      <c r="H95" s="6"/>
      <c r="I95" s="6">
        <f t="shared" si="2"/>
        <v>0</v>
      </c>
      <c r="J95" s="6"/>
      <c r="K95" s="6">
        <v>10000</v>
      </c>
      <c r="L95" s="6"/>
      <c r="M95" s="6">
        <v>9998177501</v>
      </c>
      <c r="N95" s="6"/>
      <c r="O95" s="6">
        <v>10001802495</v>
      </c>
      <c r="P95" s="6"/>
      <c r="Q95" s="6">
        <f t="shared" si="3"/>
        <v>-3624994</v>
      </c>
    </row>
    <row r="96" spans="1:17">
      <c r="A96" s="1" t="s">
        <v>126</v>
      </c>
      <c r="C96" s="6">
        <v>120000</v>
      </c>
      <c r="D96" s="6"/>
      <c r="E96" s="6">
        <v>116692045732</v>
      </c>
      <c r="F96" s="6"/>
      <c r="G96" s="6">
        <v>114876774810</v>
      </c>
      <c r="H96" s="6"/>
      <c r="I96" s="6">
        <f t="shared" si="2"/>
        <v>1815270922</v>
      </c>
      <c r="J96" s="6"/>
      <c r="K96" s="6">
        <v>120000</v>
      </c>
      <c r="L96" s="6"/>
      <c r="M96" s="6">
        <v>116692045732</v>
      </c>
      <c r="N96" s="6"/>
      <c r="O96" s="6">
        <v>100819467532</v>
      </c>
      <c r="P96" s="6"/>
      <c r="Q96" s="6">
        <f t="shared" si="3"/>
        <v>15872578200</v>
      </c>
    </row>
    <row r="97" spans="1:17">
      <c r="A97" s="1" t="s">
        <v>132</v>
      </c>
      <c r="C97" s="6">
        <v>170000</v>
      </c>
      <c r="D97" s="6"/>
      <c r="E97" s="6">
        <v>154807935975</v>
      </c>
      <c r="F97" s="6"/>
      <c r="G97" s="6">
        <v>152001744689</v>
      </c>
      <c r="H97" s="6"/>
      <c r="I97" s="6">
        <f t="shared" si="2"/>
        <v>2806191286</v>
      </c>
      <c r="J97" s="6"/>
      <c r="K97" s="6">
        <v>170000</v>
      </c>
      <c r="L97" s="6"/>
      <c r="M97" s="6">
        <v>154807935975</v>
      </c>
      <c r="N97" s="6"/>
      <c r="O97" s="6">
        <v>139622965887</v>
      </c>
      <c r="P97" s="6"/>
      <c r="Q97" s="6">
        <f t="shared" si="3"/>
        <v>15184970088</v>
      </c>
    </row>
    <row r="98" spans="1:17">
      <c r="A98" s="1" t="s">
        <v>135</v>
      </c>
      <c r="C98" s="6">
        <v>19957</v>
      </c>
      <c r="D98" s="6"/>
      <c r="E98" s="6">
        <v>17955849642</v>
      </c>
      <c r="F98" s="6"/>
      <c r="G98" s="6">
        <v>17618837006</v>
      </c>
      <c r="H98" s="6"/>
      <c r="I98" s="6">
        <f t="shared" si="2"/>
        <v>337012636</v>
      </c>
      <c r="J98" s="6"/>
      <c r="K98" s="6">
        <v>19957</v>
      </c>
      <c r="L98" s="6"/>
      <c r="M98" s="6">
        <v>17955849642</v>
      </c>
      <c r="N98" s="6"/>
      <c r="O98" s="6">
        <v>16464958039</v>
      </c>
      <c r="P98" s="6"/>
      <c r="Q98" s="6">
        <f t="shared" si="3"/>
        <v>1490891603</v>
      </c>
    </row>
    <row r="99" spans="1:17">
      <c r="A99" s="1" t="s">
        <v>138</v>
      </c>
      <c r="C99" s="6">
        <v>150744</v>
      </c>
      <c r="D99" s="6"/>
      <c r="E99" s="6">
        <v>133384259720</v>
      </c>
      <c r="F99" s="6"/>
      <c r="G99" s="6">
        <v>132509442394</v>
      </c>
      <c r="H99" s="6"/>
      <c r="I99" s="6">
        <f t="shared" si="2"/>
        <v>874817326</v>
      </c>
      <c r="J99" s="6"/>
      <c r="K99" s="6">
        <v>150744</v>
      </c>
      <c r="L99" s="6"/>
      <c r="M99" s="6">
        <v>133384259720</v>
      </c>
      <c r="N99" s="6"/>
      <c r="O99" s="6">
        <v>127822138535</v>
      </c>
      <c r="P99" s="6"/>
      <c r="Q99" s="6">
        <f t="shared" si="3"/>
        <v>5562121185</v>
      </c>
    </row>
    <row r="100" spans="1:17">
      <c r="A100" s="1" t="s">
        <v>129</v>
      </c>
      <c r="C100" s="6">
        <v>79889</v>
      </c>
      <c r="D100" s="6"/>
      <c r="E100" s="6">
        <v>77558159035</v>
      </c>
      <c r="F100" s="6"/>
      <c r="G100" s="6">
        <v>76173933601</v>
      </c>
      <c r="H100" s="6"/>
      <c r="I100" s="6">
        <f t="shared" si="2"/>
        <v>1384225434</v>
      </c>
      <c r="J100" s="6"/>
      <c r="K100" s="6">
        <v>79889</v>
      </c>
      <c r="L100" s="6"/>
      <c r="M100" s="6">
        <v>77558159035</v>
      </c>
      <c r="N100" s="6"/>
      <c r="O100" s="6">
        <v>68889728459</v>
      </c>
      <c r="P100" s="6"/>
      <c r="Q100" s="6">
        <f t="shared" si="3"/>
        <v>8668430576</v>
      </c>
    </row>
    <row r="101" spans="1:17">
      <c r="A101" s="1" t="s">
        <v>150</v>
      </c>
      <c r="C101" s="6">
        <v>60000</v>
      </c>
      <c r="D101" s="6"/>
      <c r="E101" s="6">
        <v>51260707315</v>
      </c>
      <c r="F101" s="6"/>
      <c r="G101" s="6">
        <v>51271491270</v>
      </c>
      <c r="H101" s="6"/>
      <c r="I101" s="6">
        <f t="shared" si="2"/>
        <v>-10783955</v>
      </c>
      <c r="J101" s="6"/>
      <c r="K101" s="6">
        <v>60000</v>
      </c>
      <c r="L101" s="6"/>
      <c r="M101" s="6">
        <v>51260707315</v>
      </c>
      <c r="N101" s="6"/>
      <c r="O101" s="6">
        <v>51271491270</v>
      </c>
      <c r="P101" s="6"/>
      <c r="Q101" s="6">
        <f t="shared" si="3"/>
        <v>-10783955</v>
      </c>
    </row>
    <row r="102" spans="1:17">
      <c r="A102" s="1" t="s">
        <v>141</v>
      </c>
      <c r="C102" s="6">
        <v>300000</v>
      </c>
      <c r="D102" s="6"/>
      <c r="E102" s="6">
        <v>293718753825</v>
      </c>
      <c r="F102" s="6"/>
      <c r="G102" s="6">
        <v>293718753825</v>
      </c>
      <c r="H102" s="6"/>
      <c r="I102" s="6">
        <f t="shared" si="2"/>
        <v>0</v>
      </c>
      <c r="J102" s="6"/>
      <c r="K102" s="6">
        <v>300000</v>
      </c>
      <c r="L102" s="6"/>
      <c r="M102" s="6">
        <v>293718753825</v>
      </c>
      <c r="N102" s="6"/>
      <c r="O102" s="6">
        <v>293640000000</v>
      </c>
      <c r="P102" s="6"/>
      <c r="Q102" s="6">
        <f t="shared" si="3"/>
        <v>78753825</v>
      </c>
    </row>
    <row r="103" spans="1:17" ht="24.75" thickBot="1">
      <c r="C103" s="6"/>
      <c r="D103" s="6"/>
      <c r="E103" s="7">
        <f>SUM(E8:E102)</f>
        <v>11994174399761</v>
      </c>
      <c r="F103" s="6"/>
      <c r="G103" s="7">
        <f>SUM(G8:G102)</f>
        <v>13072682394426</v>
      </c>
      <c r="H103" s="6"/>
      <c r="I103" s="7">
        <f>SUM(I8:I102)</f>
        <v>-1078507994665</v>
      </c>
      <c r="J103" s="6"/>
      <c r="K103" s="6"/>
      <c r="L103" s="6"/>
      <c r="M103" s="7">
        <f>SUM(M8:M102)</f>
        <v>11994174399761</v>
      </c>
      <c r="N103" s="6"/>
      <c r="O103" s="7">
        <f>SUM(O8:O102)</f>
        <v>12347213714816</v>
      </c>
      <c r="P103" s="6"/>
      <c r="Q103" s="7">
        <f>SUM(Q8:Q102)</f>
        <v>-353039315055</v>
      </c>
    </row>
    <row r="104" spans="1:17" ht="24.75" thickTop="1"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>
      <c r="G105" s="3"/>
      <c r="I105" s="3"/>
      <c r="O105" s="3"/>
      <c r="Q105" s="3"/>
    </row>
    <row r="106" spans="1:17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8" spans="1:17"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>
      <c r="G109" s="3"/>
      <c r="I109" s="3"/>
      <c r="O109" s="3"/>
      <c r="Q109" s="3"/>
    </row>
    <row r="110" spans="1:17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18"/>
  <sheetViews>
    <sheetView rightToLeft="1" workbookViewId="0">
      <selection activeCell="Q111" sqref="G111:Q117"/>
    </sheetView>
  </sheetViews>
  <sheetFormatPr defaultRowHeight="24"/>
  <cols>
    <col min="1" max="1" width="34.42578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8" style="1" bestFit="1" customWidth="1"/>
    <col min="20" max="20" width="15.5703125" style="1" bestFit="1" customWidth="1"/>
    <col min="21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169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171</v>
      </c>
      <c r="D6" s="20" t="s">
        <v>171</v>
      </c>
      <c r="E6" s="20" t="s">
        <v>171</v>
      </c>
      <c r="F6" s="20" t="s">
        <v>171</v>
      </c>
      <c r="G6" s="20" t="s">
        <v>171</v>
      </c>
      <c r="H6" s="20" t="s">
        <v>171</v>
      </c>
      <c r="I6" s="20" t="s">
        <v>171</v>
      </c>
      <c r="K6" s="20" t="s">
        <v>172</v>
      </c>
      <c r="L6" s="20" t="s">
        <v>172</v>
      </c>
      <c r="M6" s="20" t="s">
        <v>172</v>
      </c>
      <c r="N6" s="20" t="s">
        <v>172</v>
      </c>
      <c r="O6" s="20" t="s">
        <v>172</v>
      </c>
      <c r="P6" s="20" t="s">
        <v>172</v>
      </c>
      <c r="Q6" s="20" t="s">
        <v>172</v>
      </c>
    </row>
    <row r="7" spans="1:17" ht="24.75">
      <c r="A7" s="20" t="s">
        <v>3</v>
      </c>
      <c r="C7" s="20" t="s">
        <v>7</v>
      </c>
      <c r="E7" s="20" t="s">
        <v>234</v>
      </c>
      <c r="G7" s="20" t="s">
        <v>235</v>
      </c>
      <c r="I7" s="20" t="s">
        <v>237</v>
      </c>
      <c r="K7" s="20" t="s">
        <v>7</v>
      </c>
      <c r="M7" s="20" t="s">
        <v>234</v>
      </c>
      <c r="O7" s="20" t="s">
        <v>235</v>
      </c>
      <c r="Q7" s="20" t="s">
        <v>237</v>
      </c>
    </row>
    <row r="8" spans="1:17">
      <c r="A8" s="1" t="s">
        <v>99</v>
      </c>
      <c r="C8" s="6">
        <v>3470000</v>
      </c>
      <c r="D8" s="6"/>
      <c r="E8" s="6">
        <v>49843158075</v>
      </c>
      <c r="F8" s="6"/>
      <c r="G8" s="6">
        <v>45471136069</v>
      </c>
      <c r="H8" s="6"/>
      <c r="I8" s="6">
        <f>E8-G8</f>
        <v>4372022006</v>
      </c>
      <c r="J8" s="6"/>
      <c r="K8" s="6">
        <v>4003000</v>
      </c>
      <c r="L8" s="6"/>
      <c r="M8" s="6">
        <v>64549162971</v>
      </c>
      <c r="N8" s="6"/>
      <c r="O8" s="6">
        <v>60285145103</v>
      </c>
      <c r="P8" s="6"/>
      <c r="Q8" s="6">
        <f>M8-O8</f>
        <v>4264017868</v>
      </c>
    </row>
    <row r="9" spans="1:17">
      <c r="A9" s="1" t="s">
        <v>61</v>
      </c>
      <c r="C9" s="6">
        <v>600000</v>
      </c>
      <c r="D9" s="6"/>
      <c r="E9" s="6">
        <v>16605605386</v>
      </c>
      <c r="F9" s="6"/>
      <c r="G9" s="6">
        <v>11253272597</v>
      </c>
      <c r="H9" s="6"/>
      <c r="I9" s="6">
        <f t="shared" ref="I9:I72" si="0">E9-G9</f>
        <v>5352332789</v>
      </c>
      <c r="J9" s="6"/>
      <c r="K9" s="6">
        <v>600000</v>
      </c>
      <c r="L9" s="6"/>
      <c r="M9" s="6">
        <v>16605605386</v>
      </c>
      <c r="N9" s="6"/>
      <c r="O9" s="6">
        <v>11253272597</v>
      </c>
      <c r="P9" s="6"/>
      <c r="Q9" s="6">
        <f t="shared" ref="Q9:Q72" si="1">M9-O9</f>
        <v>5352332789</v>
      </c>
    </row>
    <row r="10" spans="1:17">
      <c r="A10" s="1" t="s">
        <v>40</v>
      </c>
      <c r="C10" s="6">
        <v>500785</v>
      </c>
      <c r="D10" s="6"/>
      <c r="E10" s="6">
        <v>9311296577</v>
      </c>
      <c r="F10" s="6"/>
      <c r="G10" s="6">
        <v>11846490608</v>
      </c>
      <c r="H10" s="6"/>
      <c r="I10" s="6">
        <f t="shared" si="0"/>
        <v>-2535194031</v>
      </c>
      <c r="J10" s="6"/>
      <c r="K10" s="6">
        <v>500785</v>
      </c>
      <c r="L10" s="6"/>
      <c r="M10" s="6">
        <v>9311296577</v>
      </c>
      <c r="N10" s="6"/>
      <c r="O10" s="6">
        <v>11846490608</v>
      </c>
      <c r="P10" s="6"/>
      <c r="Q10" s="6">
        <f t="shared" si="1"/>
        <v>-2535194031</v>
      </c>
    </row>
    <row r="11" spans="1:17">
      <c r="A11" s="1" t="s">
        <v>50</v>
      </c>
      <c r="C11" s="6">
        <v>2868525</v>
      </c>
      <c r="D11" s="6"/>
      <c r="E11" s="6">
        <v>68629460625</v>
      </c>
      <c r="F11" s="6"/>
      <c r="G11" s="6">
        <v>68629460625</v>
      </c>
      <c r="H11" s="6"/>
      <c r="I11" s="6">
        <f t="shared" si="0"/>
        <v>0</v>
      </c>
      <c r="J11" s="6"/>
      <c r="K11" s="6">
        <v>2868525</v>
      </c>
      <c r="L11" s="6"/>
      <c r="M11" s="6">
        <v>68629460625</v>
      </c>
      <c r="N11" s="6"/>
      <c r="O11" s="6">
        <v>68629460625</v>
      </c>
      <c r="P11" s="6"/>
      <c r="Q11" s="6">
        <f t="shared" si="1"/>
        <v>0</v>
      </c>
    </row>
    <row r="12" spans="1:17">
      <c r="A12" s="1" t="s">
        <v>55</v>
      </c>
      <c r="C12" s="6">
        <v>91400</v>
      </c>
      <c r="D12" s="6"/>
      <c r="E12" s="6">
        <v>595429568</v>
      </c>
      <c r="F12" s="6"/>
      <c r="G12" s="6">
        <v>530601349</v>
      </c>
      <c r="H12" s="6"/>
      <c r="I12" s="6">
        <f t="shared" si="0"/>
        <v>64828219</v>
      </c>
      <c r="J12" s="6"/>
      <c r="K12" s="6">
        <v>3300000</v>
      </c>
      <c r="L12" s="6"/>
      <c r="M12" s="6">
        <v>27159724609</v>
      </c>
      <c r="N12" s="6"/>
      <c r="O12" s="6">
        <v>19157379105</v>
      </c>
      <c r="P12" s="6"/>
      <c r="Q12" s="6">
        <f t="shared" si="1"/>
        <v>8002345504</v>
      </c>
    </row>
    <row r="13" spans="1:17">
      <c r="A13" s="1" t="s">
        <v>93</v>
      </c>
      <c r="C13" s="6">
        <v>800000</v>
      </c>
      <c r="D13" s="6"/>
      <c r="E13" s="6">
        <v>11028984769</v>
      </c>
      <c r="F13" s="6"/>
      <c r="G13" s="6">
        <v>10149912553</v>
      </c>
      <c r="H13" s="6"/>
      <c r="I13" s="6">
        <f t="shared" si="0"/>
        <v>879072216</v>
      </c>
      <c r="J13" s="6"/>
      <c r="K13" s="6">
        <v>15681543</v>
      </c>
      <c r="L13" s="6"/>
      <c r="M13" s="6">
        <v>216131766245</v>
      </c>
      <c r="N13" s="6"/>
      <c r="O13" s="6">
        <v>199960872311</v>
      </c>
      <c r="P13" s="6"/>
      <c r="Q13" s="6">
        <f t="shared" si="1"/>
        <v>16170893934</v>
      </c>
    </row>
    <row r="14" spans="1:17">
      <c r="A14" s="1" t="s">
        <v>59</v>
      </c>
      <c r="C14" s="6">
        <v>58471</v>
      </c>
      <c r="D14" s="6"/>
      <c r="E14" s="6">
        <v>30868350937</v>
      </c>
      <c r="F14" s="6"/>
      <c r="G14" s="6">
        <v>26520745932</v>
      </c>
      <c r="H14" s="6"/>
      <c r="I14" s="6">
        <f t="shared" si="0"/>
        <v>4347605005</v>
      </c>
      <c r="J14" s="6"/>
      <c r="K14" s="6">
        <v>97833</v>
      </c>
      <c r="L14" s="6"/>
      <c r="M14" s="6">
        <v>56653195575</v>
      </c>
      <c r="N14" s="6"/>
      <c r="O14" s="6">
        <v>44374204912</v>
      </c>
      <c r="P14" s="6"/>
      <c r="Q14" s="6">
        <f t="shared" si="1"/>
        <v>12278990663</v>
      </c>
    </row>
    <row r="15" spans="1:17">
      <c r="A15" s="1" t="s">
        <v>90</v>
      </c>
      <c r="C15" s="6">
        <v>130534</v>
      </c>
      <c r="D15" s="6"/>
      <c r="E15" s="6">
        <v>2123164830</v>
      </c>
      <c r="F15" s="6"/>
      <c r="G15" s="6">
        <v>3267068194</v>
      </c>
      <c r="H15" s="6"/>
      <c r="I15" s="6">
        <f t="shared" si="0"/>
        <v>-1143903364</v>
      </c>
      <c r="J15" s="6"/>
      <c r="K15" s="6">
        <v>630534</v>
      </c>
      <c r="L15" s="6"/>
      <c r="M15" s="6">
        <v>10552708860</v>
      </c>
      <c r="N15" s="6"/>
      <c r="O15" s="6">
        <v>15781310453</v>
      </c>
      <c r="P15" s="6"/>
      <c r="Q15" s="6">
        <f t="shared" si="1"/>
        <v>-5228601593</v>
      </c>
    </row>
    <row r="16" spans="1:17">
      <c r="A16" s="1" t="s">
        <v>67</v>
      </c>
      <c r="C16" s="6">
        <v>6080351</v>
      </c>
      <c r="D16" s="6"/>
      <c r="E16" s="6">
        <v>59920190037</v>
      </c>
      <c r="F16" s="6"/>
      <c r="G16" s="6">
        <v>49810372840</v>
      </c>
      <c r="H16" s="6"/>
      <c r="I16" s="6">
        <f t="shared" si="0"/>
        <v>10109817197</v>
      </c>
      <c r="J16" s="6"/>
      <c r="K16" s="6">
        <v>6680351</v>
      </c>
      <c r="L16" s="6"/>
      <c r="M16" s="6">
        <v>66372423049</v>
      </c>
      <c r="N16" s="6"/>
      <c r="O16" s="6">
        <v>54725586402</v>
      </c>
      <c r="P16" s="6"/>
      <c r="Q16" s="6">
        <f t="shared" si="1"/>
        <v>11646836647</v>
      </c>
    </row>
    <row r="17" spans="1:17">
      <c r="A17" s="1" t="s">
        <v>106</v>
      </c>
      <c r="C17" s="6">
        <v>232479</v>
      </c>
      <c r="D17" s="6"/>
      <c r="E17" s="6">
        <v>4391087093</v>
      </c>
      <c r="F17" s="6"/>
      <c r="G17" s="6">
        <v>3795057766</v>
      </c>
      <c r="H17" s="6"/>
      <c r="I17" s="6">
        <f t="shared" si="0"/>
        <v>596029327</v>
      </c>
      <c r="J17" s="6"/>
      <c r="K17" s="6">
        <v>232479</v>
      </c>
      <c r="L17" s="6"/>
      <c r="M17" s="6">
        <v>4391087093</v>
      </c>
      <c r="N17" s="6"/>
      <c r="O17" s="6">
        <v>3795057766</v>
      </c>
      <c r="P17" s="6"/>
      <c r="Q17" s="6">
        <f t="shared" si="1"/>
        <v>596029327</v>
      </c>
    </row>
    <row r="18" spans="1:17">
      <c r="A18" s="1" t="s">
        <v>45</v>
      </c>
      <c r="C18" s="6">
        <v>608657</v>
      </c>
      <c r="D18" s="6"/>
      <c r="E18" s="6">
        <v>8524686476</v>
      </c>
      <c r="F18" s="6"/>
      <c r="G18" s="6">
        <v>5228658282</v>
      </c>
      <c r="H18" s="6"/>
      <c r="I18" s="6">
        <f t="shared" si="0"/>
        <v>3296028194</v>
      </c>
      <c r="J18" s="6"/>
      <c r="K18" s="6">
        <v>1401970</v>
      </c>
      <c r="L18" s="6"/>
      <c r="M18" s="6">
        <v>18642332154</v>
      </c>
      <c r="N18" s="6"/>
      <c r="O18" s="6">
        <v>12043600997</v>
      </c>
      <c r="P18" s="6"/>
      <c r="Q18" s="6">
        <f t="shared" si="1"/>
        <v>6598731157</v>
      </c>
    </row>
    <row r="19" spans="1:17">
      <c r="A19" s="1" t="s">
        <v>105</v>
      </c>
      <c r="C19" s="6">
        <v>557505</v>
      </c>
      <c r="D19" s="6"/>
      <c r="E19" s="6">
        <v>8110505585</v>
      </c>
      <c r="F19" s="6"/>
      <c r="G19" s="6">
        <v>13631900377</v>
      </c>
      <c r="H19" s="6"/>
      <c r="I19" s="6">
        <f t="shared" si="0"/>
        <v>-5521394792</v>
      </c>
      <c r="J19" s="6"/>
      <c r="K19" s="6">
        <v>966471</v>
      </c>
      <c r="L19" s="6"/>
      <c r="M19" s="6">
        <v>14260453957</v>
      </c>
      <c r="N19" s="6"/>
      <c r="O19" s="6">
        <v>23631781467</v>
      </c>
      <c r="P19" s="6"/>
      <c r="Q19" s="6">
        <f t="shared" si="1"/>
        <v>-9371327510</v>
      </c>
    </row>
    <row r="20" spans="1:17">
      <c r="A20" s="1" t="s">
        <v>80</v>
      </c>
      <c r="C20" s="6">
        <v>200000</v>
      </c>
      <c r="D20" s="6"/>
      <c r="E20" s="6">
        <v>1930445148</v>
      </c>
      <c r="F20" s="6"/>
      <c r="G20" s="6">
        <v>2312407095</v>
      </c>
      <c r="H20" s="6"/>
      <c r="I20" s="6">
        <f t="shared" si="0"/>
        <v>-381961947</v>
      </c>
      <c r="J20" s="6"/>
      <c r="K20" s="6">
        <v>400000</v>
      </c>
      <c r="L20" s="6"/>
      <c r="M20" s="6">
        <v>5654156458</v>
      </c>
      <c r="N20" s="6"/>
      <c r="O20" s="6">
        <v>6081645884</v>
      </c>
      <c r="P20" s="6"/>
      <c r="Q20" s="6">
        <f t="shared" si="1"/>
        <v>-427489426</v>
      </c>
    </row>
    <row r="21" spans="1:17">
      <c r="A21" s="1" t="s">
        <v>48</v>
      </c>
      <c r="C21" s="6">
        <v>9337333</v>
      </c>
      <c r="D21" s="6"/>
      <c r="E21" s="6">
        <v>20607491725</v>
      </c>
      <c r="F21" s="6"/>
      <c r="G21" s="6">
        <v>20607491725</v>
      </c>
      <c r="H21" s="6"/>
      <c r="I21" s="6">
        <f t="shared" si="0"/>
        <v>0</v>
      </c>
      <c r="J21" s="6"/>
      <c r="K21" s="6">
        <v>9337333</v>
      </c>
      <c r="L21" s="6"/>
      <c r="M21" s="6">
        <v>20607491725</v>
      </c>
      <c r="N21" s="6"/>
      <c r="O21" s="6">
        <v>20607491725</v>
      </c>
      <c r="P21" s="6"/>
      <c r="Q21" s="6">
        <f t="shared" si="1"/>
        <v>0</v>
      </c>
    </row>
    <row r="22" spans="1:17">
      <c r="A22" s="1" t="s">
        <v>66</v>
      </c>
      <c r="C22" s="6">
        <v>1400000</v>
      </c>
      <c r="D22" s="6"/>
      <c r="E22" s="6">
        <v>5405054283</v>
      </c>
      <c r="F22" s="6"/>
      <c r="G22" s="6">
        <v>7081651993</v>
      </c>
      <c r="H22" s="6"/>
      <c r="I22" s="6">
        <f t="shared" si="0"/>
        <v>-1676597710</v>
      </c>
      <c r="J22" s="6"/>
      <c r="K22" s="6">
        <v>2849921</v>
      </c>
      <c r="L22" s="6"/>
      <c r="M22" s="6">
        <v>11352779793</v>
      </c>
      <c r="N22" s="6"/>
      <c r="O22" s="6">
        <v>14415820523</v>
      </c>
      <c r="P22" s="6"/>
      <c r="Q22" s="6">
        <f t="shared" si="1"/>
        <v>-3063040730</v>
      </c>
    </row>
    <row r="23" spans="1:17">
      <c r="A23" s="1" t="s">
        <v>53</v>
      </c>
      <c r="C23" s="6">
        <v>883106</v>
      </c>
      <c r="D23" s="6"/>
      <c r="E23" s="6">
        <v>9479259804</v>
      </c>
      <c r="F23" s="6"/>
      <c r="G23" s="6">
        <v>9479259804</v>
      </c>
      <c r="H23" s="6"/>
      <c r="I23" s="6">
        <f t="shared" si="0"/>
        <v>0</v>
      </c>
      <c r="J23" s="6"/>
      <c r="K23" s="6">
        <v>883106</v>
      </c>
      <c r="L23" s="6"/>
      <c r="M23" s="6">
        <v>9479259804</v>
      </c>
      <c r="N23" s="6"/>
      <c r="O23" s="6">
        <v>9479259804</v>
      </c>
      <c r="P23" s="6"/>
      <c r="Q23" s="6">
        <f t="shared" si="1"/>
        <v>0</v>
      </c>
    </row>
    <row r="24" spans="1:17">
      <c r="A24" s="1" t="s">
        <v>96</v>
      </c>
      <c r="C24" s="6">
        <v>36939</v>
      </c>
      <c r="D24" s="6"/>
      <c r="E24" s="6">
        <v>1110285853</v>
      </c>
      <c r="F24" s="6"/>
      <c r="G24" s="6">
        <v>881694641</v>
      </c>
      <c r="H24" s="6"/>
      <c r="I24" s="6">
        <f t="shared" si="0"/>
        <v>228591212</v>
      </c>
      <c r="J24" s="6"/>
      <c r="K24" s="6">
        <v>1744019</v>
      </c>
      <c r="L24" s="6"/>
      <c r="M24" s="6">
        <v>36045664633</v>
      </c>
      <c r="N24" s="6"/>
      <c r="O24" s="6">
        <v>41595024245</v>
      </c>
      <c r="P24" s="6"/>
      <c r="Q24" s="6">
        <f t="shared" si="1"/>
        <v>-5549359612</v>
      </c>
    </row>
    <row r="25" spans="1:17">
      <c r="A25" s="1" t="s">
        <v>78</v>
      </c>
      <c r="C25" s="6">
        <v>76391</v>
      </c>
      <c r="D25" s="6"/>
      <c r="E25" s="6">
        <v>241961360</v>
      </c>
      <c r="F25" s="6"/>
      <c r="G25" s="6">
        <v>218987709</v>
      </c>
      <c r="H25" s="6"/>
      <c r="I25" s="6">
        <f t="shared" si="0"/>
        <v>22973651</v>
      </c>
      <c r="J25" s="6"/>
      <c r="K25" s="6">
        <v>76391</v>
      </c>
      <c r="L25" s="6"/>
      <c r="M25" s="6">
        <v>241961360</v>
      </c>
      <c r="N25" s="6"/>
      <c r="O25" s="6">
        <v>218987709</v>
      </c>
      <c r="P25" s="6"/>
      <c r="Q25" s="6">
        <f t="shared" si="1"/>
        <v>22973651</v>
      </c>
    </row>
    <row r="26" spans="1:17">
      <c r="A26" s="1" t="s">
        <v>30</v>
      </c>
      <c r="C26" s="6">
        <v>20437</v>
      </c>
      <c r="D26" s="6"/>
      <c r="E26" s="6">
        <v>2776099449</v>
      </c>
      <c r="F26" s="6"/>
      <c r="G26" s="6">
        <v>3614491980</v>
      </c>
      <c r="H26" s="6"/>
      <c r="I26" s="6">
        <f t="shared" si="0"/>
        <v>-838392531</v>
      </c>
      <c r="J26" s="6"/>
      <c r="K26" s="6">
        <v>887417</v>
      </c>
      <c r="L26" s="6"/>
      <c r="M26" s="6">
        <v>162143267723</v>
      </c>
      <c r="N26" s="6"/>
      <c r="O26" s="6">
        <v>265661372022</v>
      </c>
      <c r="P26" s="6"/>
      <c r="Q26" s="6">
        <f t="shared" si="1"/>
        <v>-103518104299</v>
      </c>
    </row>
    <row r="27" spans="1:17">
      <c r="A27" s="1" t="s">
        <v>82</v>
      </c>
      <c r="C27" s="6">
        <v>223321</v>
      </c>
      <c r="D27" s="6"/>
      <c r="E27" s="6">
        <v>11985361126</v>
      </c>
      <c r="F27" s="6"/>
      <c r="G27" s="6">
        <v>10688675827</v>
      </c>
      <c r="H27" s="6"/>
      <c r="I27" s="6">
        <f t="shared" si="0"/>
        <v>1296685299</v>
      </c>
      <c r="J27" s="6"/>
      <c r="K27" s="6">
        <v>223321</v>
      </c>
      <c r="L27" s="6"/>
      <c r="M27" s="6">
        <v>11985361126</v>
      </c>
      <c r="N27" s="6"/>
      <c r="O27" s="6">
        <v>10688675827</v>
      </c>
      <c r="P27" s="6"/>
      <c r="Q27" s="6">
        <f t="shared" si="1"/>
        <v>1296685299</v>
      </c>
    </row>
    <row r="28" spans="1:17">
      <c r="A28" s="1" t="s">
        <v>33</v>
      </c>
      <c r="C28" s="6">
        <v>50037</v>
      </c>
      <c r="D28" s="6"/>
      <c r="E28" s="6">
        <v>2208053492</v>
      </c>
      <c r="F28" s="6"/>
      <c r="G28" s="6">
        <v>2428854191</v>
      </c>
      <c r="H28" s="6"/>
      <c r="I28" s="6">
        <f t="shared" si="0"/>
        <v>-220800699</v>
      </c>
      <c r="J28" s="6"/>
      <c r="K28" s="6">
        <v>904890</v>
      </c>
      <c r="L28" s="6"/>
      <c r="M28" s="6">
        <v>41441227406</v>
      </c>
      <c r="N28" s="6"/>
      <c r="O28" s="6">
        <v>45303050784</v>
      </c>
      <c r="P28" s="6"/>
      <c r="Q28" s="6">
        <f t="shared" si="1"/>
        <v>-3861823378</v>
      </c>
    </row>
    <row r="29" spans="1:17">
      <c r="A29" s="1" t="s">
        <v>81</v>
      </c>
      <c r="C29" s="6">
        <v>200000</v>
      </c>
      <c r="D29" s="6"/>
      <c r="E29" s="6">
        <v>1670022892</v>
      </c>
      <c r="F29" s="6"/>
      <c r="G29" s="6">
        <v>1439426195</v>
      </c>
      <c r="H29" s="6"/>
      <c r="I29" s="6">
        <f t="shared" si="0"/>
        <v>230596697</v>
      </c>
      <c r="J29" s="6"/>
      <c r="K29" s="6">
        <v>1900000</v>
      </c>
      <c r="L29" s="6"/>
      <c r="M29" s="6">
        <v>17401046884</v>
      </c>
      <c r="N29" s="6"/>
      <c r="O29" s="6">
        <v>19126913316</v>
      </c>
      <c r="P29" s="6"/>
      <c r="Q29" s="6">
        <f t="shared" si="1"/>
        <v>-1725866432</v>
      </c>
    </row>
    <row r="30" spans="1:17">
      <c r="A30" s="1" t="s">
        <v>25</v>
      </c>
      <c r="C30" s="6">
        <v>225943</v>
      </c>
      <c r="D30" s="6"/>
      <c r="E30" s="6">
        <v>18597297807</v>
      </c>
      <c r="F30" s="6"/>
      <c r="G30" s="6">
        <v>21374597758</v>
      </c>
      <c r="H30" s="6"/>
      <c r="I30" s="6">
        <f t="shared" si="0"/>
        <v>-2777299951</v>
      </c>
      <c r="J30" s="6"/>
      <c r="K30" s="6">
        <v>432960</v>
      </c>
      <c r="L30" s="6"/>
      <c r="M30" s="6">
        <v>35835158273</v>
      </c>
      <c r="N30" s="6"/>
      <c r="O30" s="6">
        <v>40958763220</v>
      </c>
      <c r="P30" s="6"/>
      <c r="Q30" s="6">
        <f t="shared" si="1"/>
        <v>-5123604947</v>
      </c>
    </row>
    <row r="31" spans="1:17">
      <c r="A31" s="1" t="s">
        <v>44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2146714</v>
      </c>
      <c r="L31" s="6"/>
      <c r="M31" s="6">
        <v>20235486897</v>
      </c>
      <c r="N31" s="6"/>
      <c r="O31" s="6">
        <v>22796559329</v>
      </c>
      <c r="P31" s="6"/>
      <c r="Q31" s="6">
        <f t="shared" si="1"/>
        <v>-2561072432</v>
      </c>
    </row>
    <row r="32" spans="1:17">
      <c r="A32" s="1" t="s">
        <v>238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280086</v>
      </c>
      <c r="L32" s="6"/>
      <c r="M32" s="6">
        <v>2707487192</v>
      </c>
      <c r="N32" s="6"/>
      <c r="O32" s="6">
        <v>428531580</v>
      </c>
      <c r="P32" s="6"/>
      <c r="Q32" s="6">
        <f t="shared" si="1"/>
        <v>2278955612</v>
      </c>
    </row>
    <row r="33" spans="1:17">
      <c r="A33" s="1" t="s">
        <v>98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700215</v>
      </c>
      <c r="L33" s="6"/>
      <c r="M33" s="6">
        <v>8730486950</v>
      </c>
      <c r="N33" s="6"/>
      <c r="O33" s="6">
        <v>9620409799</v>
      </c>
      <c r="P33" s="6"/>
      <c r="Q33" s="6">
        <f t="shared" si="1"/>
        <v>-889922849</v>
      </c>
    </row>
    <row r="34" spans="1:17">
      <c r="A34" s="1" t="s">
        <v>71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10976</v>
      </c>
      <c r="L34" s="6"/>
      <c r="M34" s="6">
        <v>120333981</v>
      </c>
      <c r="N34" s="6"/>
      <c r="O34" s="6">
        <v>108919046</v>
      </c>
      <c r="P34" s="6"/>
      <c r="Q34" s="6">
        <f t="shared" si="1"/>
        <v>11414935</v>
      </c>
    </row>
    <row r="35" spans="1:17">
      <c r="A35" s="1" t="s">
        <v>74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</v>
      </c>
      <c r="L35" s="6"/>
      <c r="M35" s="6">
        <v>1</v>
      </c>
      <c r="N35" s="6"/>
      <c r="O35" s="6">
        <v>10212</v>
      </c>
      <c r="P35" s="6"/>
      <c r="Q35" s="6">
        <f t="shared" si="1"/>
        <v>-10211</v>
      </c>
    </row>
    <row r="36" spans="1:17">
      <c r="A36" s="1" t="s">
        <v>239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1394767</v>
      </c>
      <c r="L36" s="6"/>
      <c r="M36" s="6">
        <v>6414276177</v>
      </c>
      <c r="N36" s="6"/>
      <c r="O36" s="6">
        <v>6148994483</v>
      </c>
      <c r="P36" s="6"/>
      <c r="Q36" s="6">
        <f t="shared" si="1"/>
        <v>265281694</v>
      </c>
    </row>
    <row r="37" spans="1:17">
      <c r="A37" s="1" t="s">
        <v>54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400000</v>
      </c>
      <c r="L37" s="6"/>
      <c r="M37" s="6">
        <v>1442167753</v>
      </c>
      <c r="N37" s="6"/>
      <c r="O37" s="6">
        <v>2118080524</v>
      </c>
      <c r="P37" s="6"/>
      <c r="Q37" s="6">
        <f t="shared" si="1"/>
        <v>-675912771</v>
      </c>
    </row>
    <row r="38" spans="1:17">
      <c r="A38" s="1" t="s">
        <v>68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8700000</v>
      </c>
      <c r="L38" s="6"/>
      <c r="M38" s="6">
        <v>101328105361</v>
      </c>
      <c r="N38" s="6"/>
      <c r="O38" s="6">
        <v>162400986000</v>
      </c>
      <c r="P38" s="6"/>
      <c r="Q38" s="6">
        <f t="shared" si="1"/>
        <v>-61072880639</v>
      </c>
    </row>
    <row r="39" spans="1:17">
      <c r="A39" s="1" t="s">
        <v>240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8300000</v>
      </c>
      <c r="L39" s="6"/>
      <c r="M39" s="6">
        <v>92929458117</v>
      </c>
      <c r="N39" s="6"/>
      <c r="O39" s="6">
        <v>92929458117</v>
      </c>
      <c r="P39" s="6"/>
      <c r="Q39" s="6">
        <f t="shared" si="1"/>
        <v>0</v>
      </c>
    </row>
    <row r="40" spans="1:17">
      <c r="A40" s="1" t="s">
        <v>69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439136</v>
      </c>
      <c r="L40" s="6"/>
      <c r="M40" s="6">
        <v>6424413212</v>
      </c>
      <c r="N40" s="6"/>
      <c r="O40" s="6">
        <v>6985464890</v>
      </c>
      <c r="P40" s="6"/>
      <c r="Q40" s="6">
        <f t="shared" si="1"/>
        <v>-561051678</v>
      </c>
    </row>
    <row r="41" spans="1:17">
      <c r="A41" s="1" t="s">
        <v>241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13188080</v>
      </c>
      <c r="L41" s="6"/>
      <c r="M41" s="6">
        <v>97163299557</v>
      </c>
      <c r="N41" s="6"/>
      <c r="O41" s="6">
        <v>97163299557</v>
      </c>
      <c r="P41" s="6"/>
      <c r="Q41" s="6">
        <f t="shared" si="1"/>
        <v>0</v>
      </c>
    </row>
    <row r="42" spans="1:17">
      <c r="A42" s="1" t="s">
        <v>242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11130</v>
      </c>
      <c r="L42" s="6"/>
      <c r="M42" s="6">
        <v>105769710</v>
      </c>
      <c r="N42" s="6"/>
      <c r="O42" s="6">
        <v>105217963</v>
      </c>
      <c r="P42" s="6"/>
      <c r="Q42" s="6">
        <f t="shared" si="1"/>
        <v>551747</v>
      </c>
    </row>
    <row r="43" spans="1:17">
      <c r="A43" s="1" t="s">
        <v>86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100000</v>
      </c>
      <c r="L43" s="6"/>
      <c r="M43" s="6">
        <v>1430437964</v>
      </c>
      <c r="N43" s="6"/>
      <c r="O43" s="6">
        <v>1315624683</v>
      </c>
      <c r="P43" s="6"/>
      <c r="Q43" s="6">
        <f t="shared" si="1"/>
        <v>114813281</v>
      </c>
    </row>
    <row r="44" spans="1:17">
      <c r="A44" s="1" t="s">
        <v>38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700000</v>
      </c>
      <c r="L44" s="6"/>
      <c r="M44" s="6">
        <v>4137001894</v>
      </c>
      <c r="N44" s="6"/>
      <c r="O44" s="6">
        <v>2853335927</v>
      </c>
      <c r="P44" s="6"/>
      <c r="Q44" s="6">
        <f t="shared" si="1"/>
        <v>1283665967</v>
      </c>
    </row>
    <row r="45" spans="1:17">
      <c r="A45" s="1" t="s">
        <v>39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2007501</v>
      </c>
      <c r="L45" s="6"/>
      <c r="M45" s="6">
        <v>7704377262</v>
      </c>
      <c r="N45" s="6"/>
      <c r="O45" s="6">
        <v>8545970059</v>
      </c>
      <c r="P45" s="6"/>
      <c r="Q45" s="6">
        <f t="shared" si="1"/>
        <v>-841592797</v>
      </c>
    </row>
    <row r="46" spans="1:17">
      <c r="A46" s="1" t="s">
        <v>243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2399999</v>
      </c>
      <c r="L46" s="6"/>
      <c r="M46" s="6">
        <v>1802399249</v>
      </c>
      <c r="N46" s="6"/>
      <c r="O46" s="6">
        <v>9948448254</v>
      </c>
      <c r="P46" s="6"/>
      <c r="Q46" s="6">
        <f t="shared" si="1"/>
        <v>-8146049005</v>
      </c>
    </row>
    <row r="47" spans="1:17">
      <c r="A47" s="1" t="s">
        <v>91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500000</v>
      </c>
      <c r="L47" s="6"/>
      <c r="M47" s="6">
        <v>5068388255</v>
      </c>
      <c r="N47" s="6"/>
      <c r="O47" s="6">
        <v>5204112307</v>
      </c>
      <c r="P47" s="6"/>
      <c r="Q47" s="6">
        <f t="shared" si="1"/>
        <v>-135724052</v>
      </c>
    </row>
    <row r="48" spans="1:17">
      <c r="A48" s="1" t="s">
        <v>89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1</v>
      </c>
      <c r="L48" s="6"/>
      <c r="M48" s="6">
        <v>1</v>
      </c>
      <c r="N48" s="6"/>
      <c r="O48" s="6">
        <v>6772</v>
      </c>
      <c r="P48" s="6"/>
      <c r="Q48" s="6">
        <f t="shared" si="1"/>
        <v>-6771</v>
      </c>
    </row>
    <row r="49" spans="1:17">
      <c r="A49" s="1" t="s">
        <v>244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2531823</v>
      </c>
      <c r="L49" s="6"/>
      <c r="M49" s="6">
        <v>14365563702</v>
      </c>
      <c r="N49" s="6"/>
      <c r="O49" s="6">
        <v>14365563702</v>
      </c>
      <c r="P49" s="6"/>
      <c r="Q49" s="6">
        <f t="shared" si="1"/>
        <v>0</v>
      </c>
    </row>
    <row r="50" spans="1:17">
      <c r="A50" s="1" t="s">
        <v>100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6900000</v>
      </c>
      <c r="L50" s="6"/>
      <c r="M50" s="6">
        <v>47816863885</v>
      </c>
      <c r="N50" s="6"/>
      <c r="O50" s="6">
        <v>47564013772</v>
      </c>
      <c r="P50" s="6"/>
      <c r="Q50" s="6">
        <f t="shared" si="1"/>
        <v>252850113</v>
      </c>
    </row>
    <row r="51" spans="1:17">
      <c r="A51" s="1" t="s">
        <v>84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2100793</v>
      </c>
      <c r="L51" s="6"/>
      <c r="M51" s="6">
        <v>10655769776</v>
      </c>
      <c r="N51" s="6"/>
      <c r="O51" s="6">
        <v>11995482932</v>
      </c>
      <c r="P51" s="6"/>
      <c r="Q51" s="6">
        <f t="shared" si="1"/>
        <v>-1339713156</v>
      </c>
    </row>
    <row r="52" spans="1:17">
      <c r="A52" s="1" t="s">
        <v>245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4500000</v>
      </c>
      <c r="L52" s="6"/>
      <c r="M52" s="6">
        <v>99507807709</v>
      </c>
      <c r="N52" s="6"/>
      <c r="O52" s="6">
        <v>114693489000</v>
      </c>
      <c r="P52" s="6"/>
      <c r="Q52" s="6">
        <f t="shared" si="1"/>
        <v>-15185681291</v>
      </c>
    </row>
    <row r="53" spans="1:17">
      <c r="A53" s="1" t="s">
        <v>88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90669</v>
      </c>
      <c r="L53" s="6"/>
      <c r="M53" s="6">
        <v>657044271</v>
      </c>
      <c r="N53" s="6"/>
      <c r="O53" s="6">
        <v>692194688</v>
      </c>
      <c r="P53" s="6"/>
      <c r="Q53" s="6">
        <f t="shared" si="1"/>
        <v>-35150417</v>
      </c>
    </row>
    <row r="54" spans="1:17">
      <c r="A54" s="1" t="s">
        <v>246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1700000</v>
      </c>
      <c r="L54" s="6"/>
      <c r="M54" s="6">
        <v>61606564087</v>
      </c>
      <c r="N54" s="6"/>
      <c r="O54" s="6">
        <v>52352637300</v>
      </c>
      <c r="P54" s="6"/>
      <c r="Q54" s="6">
        <f t="shared" si="1"/>
        <v>9253926787</v>
      </c>
    </row>
    <row r="55" spans="1:17">
      <c r="A55" s="1" t="s">
        <v>227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81785</v>
      </c>
      <c r="L55" s="6"/>
      <c r="M55" s="6">
        <v>1253621082</v>
      </c>
      <c r="N55" s="6"/>
      <c r="O55" s="6">
        <v>1755394604</v>
      </c>
      <c r="P55" s="6"/>
      <c r="Q55" s="6">
        <f t="shared" si="1"/>
        <v>-501773522</v>
      </c>
    </row>
    <row r="56" spans="1:17">
      <c r="A56" s="1" t="s">
        <v>247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2595868</v>
      </c>
      <c r="L56" s="6"/>
      <c r="M56" s="6">
        <v>15915078913</v>
      </c>
      <c r="N56" s="6"/>
      <c r="O56" s="6">
        <v>11095721202</v>
      </c>
      <c r="P56" s="6"/>
      <c r="Q56" s="6">
        <f t="shared" si="1"/>
        <v>4819357711</v>
      </c>
    </row>
    <row r="57" spans="1:17">
      <c r="A57" s="1" t="s">
        <v>248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1724137</v>
      </c>
      <c r="L57" s="6"/>
      <c r="M57" s="6">
        <v>29918949361</v>
      </c>
      <c r="N57" s="6"/>
      <c r="O57" s="6">
        <v>29918949361</v>
      </c>
      <c r="P57" s="6"/>
      <c r="Q57" s="6">
        <f t="shared" si="1"/>
        <v>0</v>
      </c>
    </row>
    <row r="58" spans="1:17">
      <c r="A58" s="1" t="s">
        <v>249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241824</v>
      </c>
      <c r="L58" s="6"/>
      <c r="M58" s="6">
        <v>2187430301</v>
      </c>
      <c r="N58" s="6"/>
      <c r="O58" s="6">
        <v>2194717832</v>
      </c>
      <c r="P58" s="6"/>
      <c r="Q58" s="6">
        <f t="shared" si="1"/>
        <v>-7287531</v>
      </c>
    </row>
    <row r="59" spans="1:17">
      <c r="A59" s="1" t="s">
        <v>250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1400</v>
      </c>
      <c r="L59" s="6"/>
      <c r="M59" s="6">
        <v>1632486943</v>
      </c>
      <c r="N59" s="6"/>
      <c r="O59" s="6">
        <v>1774074221</v>
      </c>
      <c r="P59" s="6"/>
      <c r="Q59" s="6">
        <f t="shared" si="1"/>
        <v>-141587278</v>
      </c>
    </row>
    <row r="60" spans="1:17">
      <c r="A60" s="1" t="s">
        <v>251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3100</v>
      </c>
      <c r="L60" s="6"/>
      <c r="M60" s="6">
        <v>3602884761</v>
      </c>
      <c r="N60" s="6"/>
      <c r="O60" s="6">
        <v>3582219721</v>
      </c>
      <c r="P60" s="6"/>
      <c r="Q60" s="6">
        <f t="shared" si="1"/>
        <v>20665040</v>
      </c>
    </row>
    <row r="61" spans="1:17">
      <c r="A61" s="1" t="s">
        <v>95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28113</v>
      </c>
      <c r="L61" s="6"/>
      <c r="M61" s="6">
        <v>523423482</v>
      </c>
      <c r="N61" s="6"/>
      <c r="O61" s="6">
        <v>511616560</v>
      </c>
      <c r="P61" s="6"/>
      <c r="Q61" s="6">
        <f t="shared" si="1"/>
        <v>11806922</v>
      </c>
    </row>
    <row r="62" spans="1:17">
      <c r="A62" s="1" t="s">
        <v>252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102200</v>
      </c>
      <c r="L62" s="6"/>
      <c r="M62" s="6">
        <v>125603800000</v>
      </c>
      <c r="N62" s="6"/>
      <c r="O62" s="6">
        <v>117631218240</v>
      </c>
      <c r="P62" s="6"/>
      <c r="Q62" s="6">
        <f t="shared" si="1"/>
        <v>7972581760</v>
      </c>
    </row>
    <row r="63" spans="1:17">
      <c r="A63" s="1" t="s">
        <v>253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77500</v>
      </c>
      <c r="L63" s="6"/>
      <c r="M63" s="6">
        <v>92225000000</v>
      </c>
      <c r="N63" s="6"/>
      <c r="O63" s="6">
        <v>98169443794</v>
      </c>
      <c r="P63" s="6"/>
      <c r="Q63" s="6">
        <f t="shared" si="1"/>
        <v>-5944443794</v>
      </c>
    </row>
    <row r="64" spans="1:17">
      <c r="A64" s="1" t="s">
        <v>254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2855616</v>
      </c>
      <c r="L64" s="6"/>
      <c r="M64" s="6">
        <v>96837277079</v>
      </c>
      <c r="N64" s="6"/>
      <c r="O64" s="6">
        <v>94913473504</v>
      </c>
      <c r="P64" s="6"/>
      <c r="Q64" s="6">
        <f t="shared" si="1"/>
        <v>1923803575</v>
      </c>
    </row>
    <row r="65" spans="1:17">
      <c r="A65" s="1" t="s">
        <v>255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31326</v>
      </c>
      <c r="L65" s="6"/>
      <c r="M65" s="6">
        <v>37497221</v>
      </c>
      <c r="N65" s="6"/>
      <c r="O65" s="6">
        <v>31333988</v>
      </c>
      <c r="P65" s="6"/>
      <c r="Q65" s="6">
        <f t="shared" si="1"/>
        <v>6163233</v>
      </c>
    </row>
    <row r="66" spans="1:17">
      <c r="A66" s="1" t="s">
        <v>103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300000</v>
      </c>
      <c r="L66" s="6"/>
      <c r="M66" s="6">
        <v>4209728786</v>
      </c>
      <c r="N66" s="6"/>
      <c r="O66" s="6">
        <v>3401779022</v>
      </c>
      <c r="P66" s="6"/>
      <c r="Q66" s="6">
        <f t="shared" si="1"/>
        <v>807949764</v>
      </c>
    </row>
    <row r="67" spans="1:17">
      <c r="A67" s="1" t="s">
        <v>256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1362</v>
      </c>
      <c r="L67" s="6"/>
      <c r="M67" s="6">
        <v>2630021</v>
      </c>
      <c r="N67" s="6"/>
      <c r="O67" s="6">
        <v>2502148</v>
      </c>
      <c r="P67" s="6"/>
      <c r="Q67" s="6">
        <f t="shared" si="1"/>
        <v>127873</v>
      </c>
    </row>
    <row r="68" spans="1:17">
      <c r="A68" s="1" t="s">
        <v>257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58566</v>
      </c>
      <c r="L68" s="6"/>
      <c r="M68" s="6">
        <v>199065833</v>
      </c>
      <c r="N68" s="6"/>
      <c r="O68" s="6">
        <v>160887319</v>
      </c>
      <c r="P68" s="6"/>
      <c r="Q68" s="6">
        <f t="shared" si="1"/>
        <v>38178514</v>
      </c>
    </row>
    <row r="69" spans="1:17">
      <c r="A69" s="1" t="s">
        <v>24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30933</v>
      </c>
      <c r="L69" s="6"/>
      <c r="M69" s="6">
        <v>3136215356</v>
      </c>
      <c r="N69" s="6"/>
      <c r="O69" s="6">
        <v>4021839465</v>
      </c>
      <c r="P69" s="6"/>
      <c r="Q69" s="6">
        <f t="shared" si="1"/>
        <v>-885624109</v>
      </c>
    </row>
    <row r="70" spans="1:17">
      <c r="A70" s="1" t="s">
        <v>258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38136</v>
      </c>
      <c r="L70" s="6"/>
      <c r="M70" s="6">
        <v>101632439</v>
      </c>
      <c r="N70" s="6"/>
      <c r="O70" s="6">
        <v>83968638</v>
      </c>
      <c r="P70" s="6"/>
      <c r="Q70" s="6">
        <f t="shared" si="1"/>
        <v>17663801</v>
      </c>
    </row>
    <row r="71" spans="1:17">
      <c r="A71" s="1" t="s">
        <v>20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2</v>
      </c>
      <c r="L71" s="6"/>
      <c r="M71" s="6">
        <v>2</v>
      </c>
      <c r="N71" s="6"/>
      <c r="O71" s="6">
        <v>9597</v>
      </c>
      <c r="P71" s="6"/>
      <c r="Q71" s="6">
        <f t="shared" si="1"/>
        <v>-9595</v>
      </c>
    </row>
    <row r="72" spans="1:17">
      <c r="A72" s="1" t="s">
        <v>102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100000</v>
      </c>
      <c r="L72" s="6"/>
      <c r="M72" s="6">
        <v>1489086928</v>
      </c>
      <c r="N72" s="6"/>
      <c r="O72" s="6">
        <v>1932568532</v>
      </c>
      <c r="P72" s="6"/>
      <c r="Q72" s="6">
        <f t="shared" si="1"/>
        <v>-443481604</v>
      </c>
    </row>
    <row r="73" spans="1:17">
      <c r="A73" s="1" t="s">
        <v>85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09" si="2">E73-G73</f>
        <v>0</v>
      </c>
      <c r="J73" s="6"/>
      <c r="K73" s="6">
        <v>5193373</v>
      </c>
      <c r="L73" s="6"/>
      <c r="M73" s="6">
        <v>57381813238</v>
      </c>
      <c r="N73" s="6"/>
      <c r="O73" s="6">
        <v>89053288961</v>
      </c>
      <c r="P73" s="6"/>
      <c r="Q73" s="6">
        <f t="shared" ref="Q73:Q109" si="3">M73-O73</f>
        <v>-31671475723</v>
      </c>
    </row>
    <row r="74" spans="1:17">
      <c r="A74" s="1" t="s">
        <v>259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15580119</v>
      </c>
      <c r="L74" s="6"/>
      <c r="M74" s="6">
        <v>129791353852</v>
      </c>
      <c r="N74" s="6"/>
      <c r="O74" s="6">
        <v>129791353852</v>
      </c>
      <c r="P74" s="6"/>
      <c r="Q74" s="6">
        <f t="shared" si="3"/>
        <v>0</v>
      </c>
    </row>
    <row r="75" spans="1:17">
      <c r="A75" s="1" t="s">
        <v>260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5985523</v>
      </c>
      <c r="L75" s="6"/>
      <c r="M75" s="6">
        <v>24640807830</v>
      </c>
      <c r="N75" s="6"/>
      <c r="O75" s="6">
        <v>27465433447</v>
      </c>
      <c r="P75" s="6"/>
      <c r="Q75" s="6">
        <f t="shared" si="3"/>
        <v>-2824625617</v>
      </c>
    </row>
    <row r="76" spans="1:17">
      <c r="A76" s="1" t="s">
        <v>19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684260</v>
      </c>
      <c r="L76" s="6"/>
      <c r="M76" s="6">
        <v>3101213040</v>
      </c>
      <c r="N76" s="6"/>
      <c r="O76" s="6">
        <v>2533981182</v>
      </c>
      <c r="P76" s="6"/>
      <c r="Q76" s="6">
        <f t="shared" si="3"/>
        <v>567231858</v>
      </c>
    </row>
    <row r="77" spans="1:17">
      <c r="A77" s="1" t="s">
        <v>261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3666666</v>
      </c>
      <c r="L77" s="6"/>
      <c r="M77" s="6">
        <v>11403331260</v>
      </c>
      <c r="N77" s="6"/>
      <c r="O77" s="6">
        <v>7530258730</v>
      </c>
      <c r="P77" s="6"/>
      <c r="Q77" s="6">
        <f t="shared" si="3"/>
        <v>3873072530</v>
      </c>
    </row>
    <row r="78" spans="1:17">
      <c r="A78" s="1" t="s">
        <v>262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635792</v>
      </c>
      <c r="L78" s="6"/>
      <c r="M78" s="6">
        <v>34623529424</v>
      </c>
      <c r="N78" s="6"/>
      <c r="O78" s="6">
        <v>35986736082</v>
      </c>
      <c r="P78" s="6"/>
      <c r="Q78" s="6">
        <f t="shared" si="3"/>
        <v>-1363206658</v>
      </c>
    </row>
    <row r="79" spans="1:17">
      <c r="A79" s="1" t="s">
        <v>87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200000</v>
      </c>
      <c r="L79" s="6"/>
      <c r="M79" s="6">
        <v>5586561005</v>
      </c>
      <c r="N79" s="6"/>
      <c r="O79" s="6">
        <v>6237838287</v>
      </c>
      <c r="P79" s="6"/>
      <c r="Q79" s="6">
        <f t="shared" si="3"/>
        <v>-651277282</v>
      </c>
    </row>
    <row r="80" spans="1:17">
      <c r="A80" s="1" t="s">
        <v>32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1328411</v>
      </c>
      <c r="L80" s="6"/>
      <c r="M80" s="6">
        <v>148771616460</v>
      </c>
      <c r="N80" s="6"/>
      <c r="O80" s="6">
        <v>144660624366</v>
      </c>
      <c r="P80" s="6"/>
      <c r="Q80" s="6">
        <f t="shared" si="3"/>
        <v>4110992094</v>
      </c>
    </row>
    <row r="81" spans="1:20">
      <c r="A81" s="1" t="s">
        <v>263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4294801</v>
      </c>
      <c r="L81" s="6"/>
      <c r="M81" s="6">
        <v>32334477030</v>
      </c>
      <c r="N81" s="6"/>
      <c r="O81" s="6">
        <v>32334477030</v>
      </c>
      <c r="P81" s="6"/>
      <c r="Q81" s="6">
        <f t="shared" si="3"/>
        <v>0</v>
      </c>
    </row>
    <row r="82" spans="1:20">
      <c r="A82" s="1" t="s">
        <v>264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218674</v>
      </c>
      <c r="L82" s="6"/>
      <c r="M82" s="6">
        <v>3120927871</v>
      </c>
      <c r="N82" s="6"/>
      <c r="O82" s="6">
        <v>4495271358</v>
      </c>
      <c r="P82" s="6"/>
      <c r="Q82" s="6">
        <f t="shared" si="3"/>
        <v>-1374343487</v>
      </c>
    </row>
    <row r="83" spans="1:20">
      <c r="A83" s="1" t="s">
        <v>29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1477654</v>
      </c>
      <c r="L83" s="6"/>
      <c r="M83" s="6">
        <v>18455001680</v>
      </c>
      <c r="N83" s="6"/>
      <c r="O83" s="6">
        <v>16078828553</v>
      </c>
      <c r="P83" s="6"/>
      <c r="Q83" s="6">
        <f t="shared" si="3"/>
        <v>2376173127</v>
      </c>
    </row>
    <row r="84" spans="1:20">
      <c r="A84" s="1" t="s">
        <v>57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257784</v>
      </c>
      <c r="L84" s="6"/>
      <c r="M84" s="6">
        <v>3180543576</v>
      </c>
      <c r="N84" s="6"/>
      <c r="O84" s="6">
        <v>2953987715</v>
      </c>
      <c r="P84" s="6"/>
      <c r="Q84" s="6">
        <f t="shared" si="3"/>
        <v>226555861</v>
      </c>
    </row>
    <row r="85" spans="1:20">
      <c r="A85" s="1" t="s">
        <v>28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21994</v>
      </c>
      <c r="L85" s="6"/>
      <c r="M85" s="6">
        <v>3563750531</v>
      </c>
      <c r="N85" s="6"/>
      <c r="O85" s="6">
        <v>4130602197</v>
      </c>
      <c r="P85" s="6"/>
      <c r="Q85" s="6">
        <f t="shared" si="3"/>
        <v>-566851666</v>
      </c>
    </row>
    <row r="86" spans="1:20">
      <c r="A86" s="1" t="s">
        <v>37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50000</v>
      </c>
      <c r="L86" s="6"/>
      <c r="M86" s="6">
        <v>5187588010</v>
      </c>
      <c r="N86" s="6"/>
      <c r="O86" s="6">
        <v>5465435954</v>
      </c>
      <c r="P86" s="6"/>
      <c r="Q86" s="6">
        <f t="shared" si="3"/>
        <v>-277847944</v>
      </c>
    </row>
    <row r="87" spans="1:20">
      <c r="A87" s="1" t="s">
        <v>92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1</v>
      </c>
      <c r="L87" s="6"/>
      <c r="M87" s="6">
        <v>1</v>
      </c>
      <c r="N87" s="6"/>
      <c r="O87" s="6">
        <v>3146</v>
      </c>
      <c r="P87" s="6"/>
      <c r="Q87" s="6">
        <f t="shared" si="3"/>
        <v>-3145</v>
      </c>
    </row>
    <row r="88" spans="1:20">
      <c r="A88" s="1" t="s">
        <v>265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2550528</v>
      </c>
      <c r="L88" s="6"/>
      <c r="M88" s="6">
        <v>58399221912</v>
      </c>
      <c r="N88" s="6"/>
      <c r="O88" s="6">
        <v>70686774280</v>
      </c>
      <c r="P88" s="6"/>
      <c r="Q88" s="6">
        <f t="shared" si="3"/>
        <v>-12287552368</v>
      </c>
    </row>
    <row r="89" spans="1:20">
      <c r="A89" s="1" t="s">
        <v>27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8010001</v>
      </c>
      <c r="L89" s="6"/>
      <c r="M89" s="6">
        <v>22971763195</v>
      </c>
      <c r="N89" s="6"/>
      <c r="O89" s="6">
        <v>21424354826</v>
      </c>
      <c r="P89" s="6"/>
      <c r="Q89" s="6">
        <f t="shared" si="3"/>
        <v>1547408369</v>
      </c>
    </row>
    <row r="90" spans="1:20">
      <c r="A90" s="1" t="s">
        <v>36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2"/>
        <v>0</v>
      </c>
      <c r="J90" s="6"/>
      <c r="K90" s="6">
        <v>52642</v>
      </c>
      <c r="L90" s="6"/>
      <c r="M90" s="6">
        <v>7277423580</v>
      </c>
      <c r="N90" s="6"/>
      <c r="O90" s="6">
        <v>6145491937</v>
      </c>
      <c r="P90" s="6"/>
      <c r="Q90" s="6">
        <f t="shared" si="3"/>
        <v>1131931643</v>
      </c>
    </row>
    <row r="91" spans="1:20">
      <c r="A91" s="1" t="s">
        <v>26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891297</v>
      </c>
      <c r="L91" s="6"/>
      <c r="M91" s="6">
        <v>69586037006</v>
      </c>
      <c r="N91" s="6"/>
      <c r="O91" s="6">
        <v>65676430305</v>
      </c>
      <c r="P91" s="6"/>
      <c r="Q91" s="18">
        <f t="shared" si="3"/>
        <v>3909606701</v>
      </c>
    </row>
    <row r="92" spans="1:20">
      <c r="A92" s="1" t="s">
        <v>144</v>
      </c>
      <c r="C92" s="6">
        <v>35000</v>
      </c>
      <c r="D92" s="6"/>
      <c r="E92" s="6">
        <v>35000000000</v>
      </c>
      <c r="F92" s="6"/>
      <c r="G92" s="6">
        <v>34444201250</v>
      </c>
      <c r="H92" s="6"/>
      <c r="I92" s="6">
        <f t="shared" si="2"/>
        <v>555798750</v>
      </c>
      <c r="J92" s="6"/>
      <c r="K92" s="6">
        <v>140000</v>
      </c>
      <c r="L92" s="6"/>
      <c r="M92" s="6">
        <f>139288090506+15759494</f>
        <v>139303850000</v>
      </c>
      <c r="N92" s="6"/>
      <c r="O92" s="6">
        <v>137776805000</v>
      </c>
      <c r="P92" s="6"/>
      <c r="Q92" s="18">
        <f>M92-O92</f>
        <v>1527045000</v>
      </c>
      <c r="S92" s="3"/>
      <c r="T92" s="3"/>
    </row>
    <row r="93" spans="1:20">
      <c r="A93" s="1" t="s">
        <v>122</v>
      </c>
      <c r="C93" s="6">
        <v>34430</v>
      </c>
      <c r="D93" s="6"/>
      <c r="E93" s="6">
        <v>34430000000</v>
      </c>
      <c r="F93" s="6"/>
      <c r="G93" s="6">
        <v>29993963945</v>
      </c>
      <c r="H93" s="6"/>
      <c r="I93" s="6">
        <f t="shared" si="2"/>
        <v>4436036055</v>
      </c>
      <c r="J93" s="6"/>
      <c r="K93" s="6">
        <v>34430</v>
      </c>
      <c r="L93" s="6"/>
      <c r="M93" s="6">
        <v>34430000000</v>
      </c>
      <c r="N93" s="6"/>
      <c r="O93" s="6">
        <v>29993963945</v>
      </c>
      <c r="P93" s="6"/>
      <c r="Q93" s="18">
        <f t="shared" si="3"/>
        <v>4436036055</v>
      </c>
    </row>
    <row r="94" spans="1:20">
      <c r="A94" s="1" t="s">
        <v>185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2"/>
        <v>0</v>
      </c>
      <c r="J94" s="6"/>
      <c r="K94" s="6">
        <v>420511</v>
      </c>
      <c r="L94" s="6"/>
      <c r="M94" s="6">
        <v>420511000000</v>
      </c>
      <c r="N94" s="6"/>
      <c r="O94" s="6">
        <v>416494965631</v>
      </c>
      <c r="P94" s="6"/>
      <c r="Q94" s="18">
        <f t="shared" si="3"/>
        <v>4016034369</v>
      </c>
    </row>
    <row r="95" spans="1:20">
      <c r="A95" s="1" t="s">
        <v>129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2"/>
        <v>0</v>
      </c>
      <c r="J95" s="6"/>
      <c r="K95" s="6">
        <v>100000</v>
      </c>
      <c r="L95" s="6"/>
      <c r="M95" s="6">
        <f>93344582500+15417500</f>
        <v>93360000000</v>
      </c>
      <c r="N95" s="6"/>
      <c r="O95" s="6">
        <v>86231807206</v>
      </c>
      <c r="P95" s="6"/>
      <c r="Q95" s="18">
        <f t="shared" si="3"/>
        <v>7128192794</v>
      </c>
      <c r="S95" s="3"/>
      <c r="T95" s="14"/>
    </row>
    <row r="96" spans="1:20">
      <c r="A96" s="1" t="s">
        <v>266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2"/>
        <v>0</v>
      </c>
      <c r="J96" s="6"/>
      <c r="K96" s="6">
        <v>5000</v>
      </c>
      <c r="L96" s="6"/>
      <c r="M96" s="6">
        <v>5000000000</v>
      </c>
      <c r="N96" s="6"/>
      <c r="O96" s="6">
        <v>4926201964</v>
      </c>
      <c r="P96" s="6"/>
      <c r="Q96" s="18">
        <f t="shared" si="3"/>
        <v>73798036</v>
      </c>
    </row>
    <row r="97" spans="1:20">
      <c r="A97" s="1" t="s">
        <v>267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 t="shared" si="2"/>
        <v>0</v>
      </c>
      <c r="J97" s="6"/>
      <c r="K97" s="6">
        <v>56965</v>
      </c>
      <c r="L97" s="6"/>
      <c r="M97" s="6">
        <v>56965000000</v>
      </c>
      <c r="N97" s="6"/>
      <c r="O97" s="6">
        <v>55075170815</v>
      </c>
      <c r="P97" s="6"/>
      <c r="Q97" s="18">
        <f t="shared" si="3"/>
        <v>1889829185</v>
      </c>
    </row>
    <row r="98" spans="1:20">
      <c r="A98" s="1" t="s">
        <v>268</v>
      </c>
      <c r="C98" s="6">
        <v>0</v>
      </c>
      <c r="D98" s="6"/>
      <c r="E98" s="6">
        <v>0</v>
      </c>
      <c r="F98" s="6"/>
      <c r="G98" s="6">
        <v>0</v>
      </c>
      <c r="H98" s="6"/>
      <c r="I98" s="6">
        <f t="shared" si="2"/>
        <v>0</v>
      </c>
      <c r="J98" s="6"/>
      <c r="K98" s="6">
        <v>91619</v>
      </c>
      <c r="L98" s="6"/>
      <c r="M98" s="6">
        <v>91619000000</v>
      </c>
      <c r="N98" s="6"/>
      <c r="O98" s="6">
        <v>87846512695</v>
      </c>
      <c r="P98" s="6"/>
      <c r="Q98" s="18">
        <f t="shared" si="3"/>
        <v>3772487305</v>
      </c>
    </row>
    <row r="99" spans="1:20">
      <c r="A99" s="1" t="s">
        <v>180</v>
      </c>
      <c r="C99" s="6">
        <v>0</v>
      </c>
      <c r="D99" s="6"/>
      <c r="E99" s="6">
        <v>0</v>
      </c>
      <c r="F99" s="6"/>
      <c r="G99" s="6">
        <v>0</v>
      </c>
      <c r="H99" s="6"/>
      <c r="I99" s="6">
        <f t="shared" si="2"/>
        <v>0</v>
      </c>
      <c r="J99" s="6"/>
      <c r="K99" s="6">
        <v>1000</v>
      </c>
      <c r="L99" s="6"/>
      <c r="M99" s="6">
        <v>1000000000</v>
      </c>
      <c r="N99" s="6"/>
      <c r="O99" s="6">
        <v>979822375</v>
      </c>
      <c r="P99" s="6"/>
      <c r="Q99" s="18">
        <f t="shared" si="3"/>
        <v>20177625</v>
      </c>
    </row>
    <row r="100" spans="1:20">
      <c r="A100" s="1" t="s">
        <v>150</v>
      </c>
      <c r="C100" s="6">
        <v>0</v>
      </c>
      <c r="D100" s="6"/>
      <c r="E100" s="6">
        <v>0</v>
      </c>
      <c r="F100" s="6"/>
      <c r="G100" s="6">
        <v>0</v>
      </c>
      <c r="H100" s="6"/>
      <c r="I100" s="6">
        <f t="shared" si="2"/>
        <v>0</v>
      </c>
      <c r="J100" s="6"/>
      <c r="K100" s="6">
        <v>38137</v>
      </c>
      <c r="L100" s="6"/>
      <c r="M100" s="6">
        <f>31305183279+5675091</f>
        <v>31310858370</v>
      </c>
      <c r="N100" s="6"/>
      <c r="O100" s="6">
        <v>27806998254</v>
      </c>
      <c r="P100" s="6"/>
      <c r="Q100" s="18">
        <f t="shared" si="3"/>
        <v>3503860116</v>
      </c>
      <c r="S100" s="3"/>
      <c r="T100" s="3"/>
    </row>
    <row r="101" spans="1:20">
      <c r="A101" s="1" t="s">
        <v>182</v>
      </c>
      <c r="C101" s="6">
        <v>0</v>
      </c>
      <c r="D101" s="6"/>
      <c r="E101" s="6">
        <v>0</v>
      </c>
      <c r="F101" s="6"/>
      <c r="G101" s="6">
        <v>0</v>
      </c>
      <c r="H101" s="6"/>
      <c r="I101" s="6">
        <f t="shared" si="2"/>
        <v>0</v>
      </c>
      <c r="J101" s="6"/>
      <c r="K101" s="6">
        <v>100000</v>
      </c>
      <c r="L101" s="6"/>
      <c r="M101" s="6">
        <v>100000000000</v>
      </c>
      <c r="N101" s="6"/>
      <c r="O101" s="6">
        <v>97415543750</v>
      </c>
      <c r="P101" s="6"/>
      <c r="Q101" s="18">
        <f t="shared" si="3"/>
        <v>2584456250</v>
      </c>
    </row>
    <row r="102" spans="1:20">
      <c r="A102" s="1" t="s">
        <v>269</v>
      </c>
      <c r="C102" s="6">
        <v>0</v>
      </c>
      <c r="D102" s="6"/>
      <c r="E102" s="6">
        <v>0</v>
      </c>
      <c r="F102" s="6"/>
      <c r="G102" s="6">
        <v>0</v>
      </c>
      <c r="H102" s="6"/>
      <c r="I102" s="6">
        <f t="shared" si="2"/>
        <v>0</v>
      </c>
      <c r="J102" s="6"/>
      <c r="K102" s="6">
        <v>97965</v>
      </c>
      <c r="L102" s="6"/>
      <c r="M102" s="6">
        <v>97965000000</v>
      </c>
      <c r="N102" s="6"/>
      <c r="O102" s="6">
        <v>86335447991</v>
      </c>
      <c r="P102" s="6"/>
      <c r="Q102" s="18">
        <f t="shared" si="3"/>
        <v>11629552009</v>
      </c>
    </row>
    <row r="103" spans="1:20">
      <c r="A103" s="1" t="s">
        <v>183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f t="shared" si="2"/>
        <v>0</v>
      </c>
      <c r="J103" s="6"/>
      <c r="K103" s="6">
        <v>405000</v>
      </c>
      <c r="L103" s="6"/>
      <c r="M103" s="6">
        <v>405000000000</v>
      </c>
      <c r="N103" s="6"/>
      <c r="O103" s="6">
        <v>403248279888</v>
      </c>
      <c r="P103" s="6"/>
      <c r="Q103" s="18">
        <f>M103-O103</f>
        <v>1751720112</v>
      </c>
    </row>
    <row r="104" spans="1:20">
      <c r="A104" s="1" t="s">
        <v>270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2"/>
        <v>0</v>
      </c>
      <c r="J104" s="6"/>
      <c r="K104" s="6">
        <v>2348</v>
      </c>
      <c r="L104" s="6"/>
      <c r="M104" s="6">
        <v>2348000000</v>
      </c>
      <c r="N104" s="6"/>
      <c r="O104" s="6">
        <v>2094644408</v>
      </c>
      <c r="P104" s="6"/>
      <c r="Q104" s="18">
        <f t="shared" si="3"/>
        <v>253355592</v>
      </c>
    </row>
    <row r="105" spans="1:20">
      <c r="A105" s="1" t="s">
        <v>271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f t="shared" si="2"/>
        <v>0</v>
      </c>
      <c r="J105" s="6"/>
      <c r="K105" s="6">
        <v>29349</v>
      </c>
      <c r="L105" s="6"/>
      <c r="M105" s="6">
        <v>29349000000</v>
      </c>
      <c r="N105" s="6"/>
      <c r="O105" s="6">
        <v>27945273974</v>
      </c>
      <c r="P105" s="6"/>
      <c r="Q105" s="18">
        <f t="shared" si="3"/>
        <v>1403726026</v>
      </c>
    </row>
    <row r="106" spans="1:20">
      <c r="A106" s="1" t="s">
        <v>178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f t="shared" si="2"/>
        <v>0</v>
      </c>
      <c r="J106" s="6"/>
      <c r="K106" s="6">
        <v>250000</v>
      </c>
      <c r="L106" s="6"/>
      <c r="M106" s="6">
        <f>249967187500+32812500</f>
        <v>250000000000</v>
      </c>
      <c r="N106" s="6"/>
      <c r="O106" s="6">
        <v>250019062500</v>
      </c>
      <c r="P106" s="6"/>
      <c r="Q106" s="18">
        <f t="shared" si="3"/>
        <v>-19062500</v>
      </c>
      <c r="S106" s="3"/>
      <c r="T106" s="14"/>
    </row>
    <row r="107" spans="1:20">
      <c r="A107" s="1" t="s">
        <v>138</v>
      </c>
      <c r="C107" s="6">
        <v>0</v>
      </c>
      <c r="D107" s="6"/>
      <c r="E107" s="6">
        <v>0</v>
      </c>
      <c r="F107" s="6"/>
      <c r="G107" s="6">
        <v>0</v>
      </c>
      <c r="H107" s="6"/>
      <c r="I107" s="6">
        <f t="shared" si="2"/>
        <v>0</v>
      </c>
      <c r="J107" s="6"/>
      <c r="K107" s="6">
        <v>343376</v>
      </c>
      <c r="L107" s="6"/>
      <c r="M107" s="6">
        <f>289054498130+34897428</f>
        <v>289089395558</v>
      </c>
      <c r="N107" s="6"/>
      <c r="O107" s="6">
        <v>265982910155</v>
      </c>
      <c r="P107" s="6"/>
      <c r="Q107" s="18">
        <f t="shared" si="3"/>
        <v>23106485403</v>
      </c>
      <c r="S107" s="3"/>
      <c r="T107" s="3"/>
    </row>
    <row r="108" spans="1:20">
      <c r="A108" s="1" t="s">
        <v>272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f t="shared" si="2"/>
        <v>0</v>
      </c>
      <c r="J108" s="6"/>
      <c r="K108" s="6">
        <v>482778</v>
      </c>
      <c r="L108" s="6"/>
      <c r="M108" s="6">
        <v>482778000000</v>
      </c>
      <c r="N108" s="6"/>
      <c r="O108" s="6">
        <v>455292501216</v>
      </c>
      <c r="P108" s="6"/>
      <c r="Q108" s="18">
        <f t="shared" si="3"/>
        <v>27485498784</v>
      </c>
    </row>
    <row r="109" spans="1:20">
      <c r="A109" s="1" t="s">
        <v>273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f t="shared" si="2"/>
        <v>0</v>
      </c>
      <c r="J109" s="6"/>
      <c r="K109" s="6">
        <v>31029</v>
      </c>
      <c r="L109" s="6"/>
      <c r="M109" s="6">
        <v>31029000000</v>
      </c>
      <c r="N109" s="6"/>
      <c r="O109" s="6">
        <v>29860274781</v>
      </c>
      <c r="P109" s="6"/>
      <c r="Q109" s="18">
        <f t="shared" si="3"/>
        <v>1168725219</v>
      </c>
    </row>
    <row r="110" spans="1:20" ht="24.75" thickBot="1">
      <c r="C110" s="6"/>
      <c r="D110" s="6"/>
      <c r="E110" s="7">
        <f>SUM(E8:E109)</f>
        <v>415393252897</v>
      </c>
      <c r="F110" s="6"/>
      <c r="G110" s="7">
        <f>SUM(G8:G109)</f>
        <v>394700381305</v>
      </c>
      <c r="H110" s="6"/>
      <c r="I110" s="7">
        <f>SUM(I8:I109)</f>
        <v>20692871592</v>
      </c>
      <c r="J110" s="6"/>
      <c r="K110" s="6"/>
      <c r="L110" s="6"/>
      <c r="M110" s="7">
        <f>SUM(M8:M109)</f>
        <v>5097110968186</v>
      </c>
      <c r="N110" s="6"/>
      <c r="O110" s="7">
        <f>SUM(O8:O109)</f>
        <v>5179117054805</v>
      </c>
      <c r="P110" s="6"/>
      <c r="Q110" s="7">
        <f>SUM(Q8:Q109)</f>
        <v>-82006086619</v>
      </c>
      <c r="S110" s="3"/>
    </row>
    <row r="111" spans="1:20" ht="24.75" thickTop="1"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S111" s="3"/>
    </row>
    <row r="112" spans="1:20">
      <c r="G112" s="3"/>
      <c r="I112" s="3"/>
      <c r="O112" s="3"/>
      <c r="Q112" s="3"/>
      <c r="S112" s="3"/>
    </row>
    <row r="113" spans="6:19">
      <c r="S113" s="3"/>
    </row>
    <row r="114" spans="6:19">
      <c r="S114" s="3"/>
    </row>
    <row r="115" spans="6:19">
      <c r="F115" s="14">
        <f t="shared" ref="F115" si="4">SUM(F92:F109)</f>
        <v>0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6:19">
      <c r="G116" s="3"/>
      <c r="I116" s="3"/>
      <c r="O116" s="3"/>
      <c r="Q116" s="3"/>
    </row>
    <row r="117" spans="6:19">
      <c r="Q117" s="3"/>
    </row>
    <row r="118" spans="6:19">
      <c r="Q118" s="3">
        <f>Q117-Q116</f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2022-07-25T05:50:59Z</dcterms:created>
  <dcterms:modified xsi:type="dcterms:W3CDTF">2022-08-01T09:07:28Z</dcterms:modified>
</cp:coreProperties>
</file>